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320" windowHeight="8115" tabRatio="601"/>
  </bookViews>
  <sheets>
    <sheet name="ԾԱՎԱԼԱԹԵՐԹ-ՆԱԽԱՀԱՇԻՎ" sheetId="187" r:id="rId1"/>
  </sheets>
  <definedNames>
    <definedName name="_xlnm.Print_Area" localSheetId="0">'ԾԱՎԱԼԱԹԵՐԹ-ՆԱԽԱՀԱՇԻՎ'!$A$1:$S$80</definedName>
  </definedNames>
  <calcPr calcId="145621"/>
</workbook>
</file>

<file path=xl/calcChain.xml><?xml version="1.0" encoding="utf-8"?>
<calcChain xmlns="http://schemas.openxmlformats.org/spreadsheetml/2006/main">
  <c r="P34" i="187" l="1"/>
  <c r="R5" i="187"/>
  <c r="P10" i="187"/>
  <c r="R10" i="187" s="1"/>
  <c r="N75" i="187"/>
  <c r="O75" i="187" s="1"/>
  <c r="I75" i="187"/>
  <c r="H75" i="187"/>
  <c r="I74" i="187"/>
  <c r="H74" i="187"/>
  <c r="P74" i="187" s="1"/>
  <c r="N72" i="187"/>
  <c r="O72" i="187" s="1"/>
  <c r="H72" i="187"/>
  <c r="I71" i="187"/>
  <c r="H71" i="187"/>
  <c r="N70" i="187"/>
  <c r="O70" i="187" s="1"/>
  <c r="I70" i="187"/>
  <c r="H70" i="187"/>
  <c r="I69" i="187"/>
  <c r="H69" i="187"/>
  <c r="N68" i="187"/>
  <c r="O68" i="187" s="1"/>
  <c r="I68" i="187"/>
  <c r="H68" i="187"/>
  <c r="P68" i="187" s="1"/>
  <c r="I67" i="187"/>
  <c r="H67" i="187"/>
  <c r="I66" i="187"/>
  <c r="H66" i="187"/>
  <c r="I65" i="187"/>
  <c r="H65" i="187"/>
  <c r="I63" i="187"/>
  <c r="H63" i="187"/>
  <c r="I62" i="187"/>
  <c r="H62" i="187"/>
  <c r="I61" i="187"/>
  <c r="H61" i="187"/>
  <c r="I60" i="187"/>
  <c r="H60" i="187"/>
  <c r="P60" i="187" s="1"/>
  <c r="Q60" i="187" s="1"/>
  <c r="I59" i="187"/>
  <c r="H59" i="187"/>
  <c r="E59" i="187"/>
  <c r="I58" i="187"/>
  <c r="H58" i="187"/>
  <c r="E58" i="187"/>
  <c r="I57" i="187"/>
  <c r="H57" i="187"/>
  <c r="E57" i="187"/>
  <c r="I54" i="187"/>
  <c r="H54" i="187"/>
  <c r="I52" i="187"/>
  <c r="H52" i="187"/>
  <c r="I51" i="187"/>
  <c r="H51" i="187"/>
  <c r="I50" i="187"/>
  <c r="H50" i="187"/>
  <c r="I49" i="187"/>
  <c r="H49" i="187"/>
  <c r="I47" i="187"/>
  <c r="H47" i="187"/>
  <c r="I46" i="187"/>
  <c r="H46" i="187"/>
  <c r="I45" i="187"/>
  <c r="H45" i="187"/>
  <c r="I43" i="187"/>
  <c r="H43" i="187"/>
  <c r="H41" i="187"/>
  <c r="N40" i="187"/>
  <c r="O40" i="187" s="1"/>
  <c r="I40" i="187"/>
  <c r="H40" i="187"/>
  <c r="I38" i="187"/>
  <c r="H38" i="187"/>
  <c r="L37" i="187"/>
  <c r="I37" i="187"/>
  <c r="F37" i="187"/>
  <c r="H37" i="187" s="1"/>
  <c r="O35" i="187"/>
  <c r="P35" i="187" s="1"/>
  <c r="R35" i="187" s="1"/>
  <c r="S35" i="187" s="1"/>
  <c r="I27" i="187"/>
  <c r="H27" i="187"/>
  <c r="I25" i="187"/>
  <c r="H25" i="187"/>
  <c r="P25" i="187" s="1"/>
  <c r="I24" i="187"/>
  <c r="G24" i="187"/>
  <c r="F24" i="187"/>
  <c r="H24" i="187" s="1"/>
  <c r="E24" i="187"/>
  <c r="I23" i="187"/>
  <c r="H23" i="187"/>
  <c r="N22" i="187"/>
  <c r="I21" i="187"/>
  <c r="H21" i="187"/>
  <c r="I18" i="187"/>
  <c r="H18" i="187"/>
  <c r="P18" i="187" s="1"/>
  <c r="I17" i="187"/>
  <c r="H17" i="187"/>
  <c r="I16" i="187"/>
  <c r="H16" i="187"/>
  <c r="P16" i="187" s="1"/>
  <c r="R16" i="187" s="1"/>
  <c r="S16" i="187" s="1"/>
  <c r="H15" i="187"/>
  <c r="P15" i="187" s="1"/>
  <c r="H14" i="187"/>
  <c r="P14" i="187" s="1"/>
  <c r="R14" i="187" s="1"/>
  <c r="S14" i="187" s="1"/>
  <c r="E14" i="187"/>
  <c r="I13" i="187"/>
  <c r="H13" i="187"/>
  <c r="I12" i="187"/>
  <c r="H12" i="187"/>
  <c r="I11" i="187"/>
  <c r="H11" i="187"/>
  <c r="P11" i="187" s="1"/>
  <c r="R11" i="187" s="1"/>
  <c r="S11" i="187" s="1"/>
  <c r="I10" i="187"/>
  <c r="H10" i="187"/>
  <c r="E10" i="187"/>
  <c r="N5" i="187"/>
  <c r="N28" i="187" s="1"/>
  <c r="P31" i="187" l="1"/>
  <c r="Q10" i="187"/>
  <c r="P70" i="187"/>
  <c r="R70" i="187" s="1"/>
  <c r="S70" i="187" s="1"/>
  <c r="P13" i="187"/>
  <c r="R15" i="187"/>
  <c r="S15" i="187" s="1"/>
  <c r="Q15" i="187"/>
  <c r="P40" i="187"/>
  <c r="Q40" i="187" s="1"/>
  <c r="P72" i="187"/>
  <c r="Q72" i="187" s="1"/>
  <c r="P17" i="187"/>
  <c r="R17" i="187" s="1"/>
  <c r="S17" i="187" s="1"/>
  <c r="P12" i="187"/>
  <c r="Q12" i="187" s="1"/>
  <c r="N69" i="187"/>
  <c r="O69" i="187" s="1"/>
  <c r="P69" i="187" s="1"/>
  <c r="P75" i="187"/>
  <c r="R75" i="187" s="1"/>
  <c r="S75" i="187" s="1"/>
  <c r="N65" i="187"/>
  <c r="O65" i="187" s="1"/>
  <c r="P65" i="187" s="1"/>
  <c r="P67" i="187"/>
  <c r="R67" i="187" s="1"/>
  <c r="S67" i="187" s="1"/>
  <c r="P71" i="187"/>
  <c r="R71" i="187" s="1"/>
  <c r="S71" i="187" s="1"/>
  <c r="N67" i="187"/>
  <c r="O67" i="187" s="1"/>
  <c r="N71" i="187"/>
  <c r="O71" i="187" s="1"/>
  <c r="R18" i="187"/>
  <c r="S18" i="187" s="1"/>
  <c r="Q18" i="187"/>
  <c r="R68" i="187"/>
  <c r="S68" i="187" s="1"/>
  <c r="Q68" i="187"/>
  <c r="R13" i="187"/>
  <c r="S13" i="187" s="1"/>
  <c r="Q13" i="187"/>
  <c r="R74" i="187"/>
  <c r="S74" i="187" s="1"/>
  <c r="Q74" i="187"/>
  <c r="Q75" i="187"/>
  <c r="Q25" i="187"/>
  <c r="R25" i="187"/>
  <c r="S25" i="187" s="1"/>
  <c r="R12" i="187"/>
  <c r="S12" i="187" s="1"/>
  <c r="Q16" i="187"/>
  <c r="N73" i="187"/>
  <c r="O73" i="187" s="1"/>
  <c r="P73" i="187" s="1"/>
  <c r="S10" i="187"/>
  <c r="N66" i="187"/>
  <c r="O66" i="187" s="1"/>
  <c r="P66" i="187" s="1"/>
  <c r="R34" i="187"/>
  <c r="S34" i="187" s="1"/>
  <c r="R60" i="187"/>
  <c r="S60" i="187" s="1"/>
  <c r="R40" i="187"/>
  <c r="S40" i="187" s="1"/>
  <c r="Q34" i="187"/>
  <c r="Q35" i="187"/>
  <c r="Q11" i="187"/>
  <c r="Q14" i="187"/>
  <c r="N23" i="187"/>
  <c r="O23" i="187" s="1"/>
  <c r="P23" i="187" s="1"/>
  <c r="N29" i="187"/>
  <c r="N47" i="187"/>
  <c r="N52" i="187"/>
  <c r="N30" i="187"/>
  <c r="N38" i="187"/>
  <c r="N41" i="187"/>
  <c r="O41" i="187" s="1"/>
  <c r="P41" i="187" s="1"/>
  <c r="N45" i="187"/>
  <c r="N50" i="187"/>
  <c r="N31" i="187"/>
  <c r="O31" i="187" s="1"/>
  <c r="E54" i="187"/>
  <c r="N57" i="187"/>
  <c r="O57" i="187" s="1"/>
  <c r="P57" i="187" s="1"/>
  <c r="N61" i="187"/>
  <c r="O61" i="187" s="1"/>
  <c r="P61" i="187" s="1"/>
  <c r="R61" i="187" s="1"/>
  <c r="N63" i="187"/>
  <c r="O63" i="187" s="1"/>
  <c r="P63" i="187" s="1"/>
  <c r="R63" i="187" s="1"/>
  <c r="S63" i="187" s="1"/>
  <c r="N21" i="187"/>
  <c r="O21" i="187" s="1"/>
  <c r="P21" i="187" s="1"/>
  <c r="N48" i="187"/>
  <c r="N59" i="187"/>
  <c r="O59" i="187" s="1"/>
  <c r="P59" i="187" s="1"/>
  <c r="N39" i="187"/>
  <c r="N43" i="187"/>
  <c r="N54" i="187"/>
  <c r="N32" i="187"/>
  <c r="O32" i="187" s="1"/>
  <c r="P32" i="187" s="1"/>
  <c r="N51" i="187"/>
  <c r="N27" i="187"/>
  <c r="N37" i="187"/>
  <c r="O37" i="187" s="1"/>
  <c r="P37" i="187" s="1"/>
  <c r="R37" i="187" s="1"/>
  <c r="S37" i="187" s="1"/>
  <c r="N46" i="187"/>
  <c r="N49" i="187"/>
  <c r="N24" i="187"/>
  <c r="O24" i="187" s="1"/>
  <c r="P24" i="187" s="1"/>
  <c r="N44" i="187"/>
  <c r="N55" i="187"/>
  <c r="N58" i="187"/>
  <c r="O58" i="187" s="1"/>
  <c r="P58" i="187" s="1"/>
  <c r="N62" i="187"/>
  <c r="O62" i="187" s="1"/>
  <c r="P62" i="187" s="1"/>
  <c r="N56" i="187"/>
  <c r="Q70" i="187" l="1"/>
  <c r="O45" i="187"/>
  <c r="P45" i="187" s="1"/>
  <c r="R45" i="187" s="1"/>
  <c r="S45" i="187" s="1"/>
  <c r="Q37" i="187"/>
  <c r="R57" i="187"/>
  <c r="S57" i="187" s="1"/>
  <c r="Q57" i="187"/>
  <c r="Q69" i="187"/>
  <c r="R69" i="187"/>
  <c r="S69" i="187" s="1"/>
  <c r="Q17" i="187"/>
  <c r="R72" i="187"/>
  <c r="S72" i="187" s="1"/>
  <c r="Q71" i="187"/>
  <c r="Q67" i="187"/>
  <c r="Q63" i="187"/>
  <c r="R24" i="187"/>
  <c r="S24" i="187" s="1"/>
  <c r="Q24" i="187"/>
  <c r="Q21" i="187"/>
  <c r="R21" i="187"/>
  <c r="S21" i="187" s="1"/>
  <c r="R58" i="187"/>
  <c r="S58" i="187" s="1"/>
  <c r="Q58" i="187"/>
  <c r="R41" i="187"/>
  <c r="S41" i="187" s="1"/>
  <c r="Q41" i="187"/>
  <c r="R62" i="187"/>
  <c r="S62" i="187" s="1"/>
  <c r="Q62" i="187"/>
  <c r="R59" i="187"/>
  <c r="S59" i="187" s="1"/>
  <c r="Q59" i="187"/>
  <c r="R65" i="187"/>
  <c r="S65" i="187" s="1"/>
  <c r="Q65" i="187"/>
  <c r="Q66" i="187"/>
  <c r="R66" i="187"/>
  <c r="S66" i="187" s="1"/>
  <c r="Q23" i="187"/>
  <c r="R23" i="187"/>
  <c r="S23" i="187" s="1"/>
  <c r="Q45" i="187"/>
  <c r="O51" i="187"/>
  <c r="P51" i="187" s="1"/>
  <c r="Q31" i="187"/>
  <c r="R31" i="187"/>
  <c r="S31" i="187" s="1"/>
  <c r="R73" i="187"/>
  <c r="S73" i="187" s="1"/>
  <c r="Q73" i="187"/>
  <c r="R32" i="187"/>
  <c r="S32" i="187" s="1"/>
  <c r="Q32" i="187"/>
  <c r="E61" i="187"/>
  <c r="Q61" i="187" s="1"/>
  <c r="O27" i="187"/>
  <c r="P27" i="187" s="1"/>
  <c r="O54" i="187"/>
  <c r="P54" i="187" s="1"/>
  <c r="O43" i="187"/>
  <c r="P43" i="187" s="1"/>
  <c r="O38" i="187"/>
  <c r="P38" i="187" s="1"/>
  <c r="O49" i="187"/>
  <c r="P49" i="187" s="1"/>
  <c r="O47" i="187"/>
  <c r="P47" i="187" s="1"/>
  <c r="S76" i="187" l="1"/>
  <c r="S77" i="187" s="1"/>
  <c r="R38" i="187"/>
  <c r="S38" i="187" s="1"/>
  <c r="Q38" i="187"/>
  <c r="Q54" i="187"/>
  <c r="R54" i="187"/>
  <c r="S54" i="187" s="1"/>
  <c r="R47" i="187"/>
  <c r="S47" i="187" s="1"/>
  <c r="Q47" i="187"/>
  <c r="R49" i="187"/>
  <c r="S49" i="187" s="1"/>
  <c r="Q49" i="187"/>
  <c r="R43" i="187"/>
  <c r="S43" i="187" s="1"/>
  <c r="Q43" i="187"/>
  <c r="R51" i="187"/>
  <c r="S51" i="187" s="1"/>
  <c r="Q51" i="187"/>
  <c r="Q27" i="187"/>
  <c r="R27" i="187"/>
  <c r="S27" i="187" s="1"/>
  <c r="S61" i="187"/>
  <c r="S78" i="187" l="1"/>
  <c r="S79" i="187"/>
  <c r="S80" i="187" s="1"/>
</calcChain>
</file>

<file path=xl/sharedStrings.xml><?xml version="1.0" encoding="utf-8"?>
<sst xmlns="http://schemas.openxmlformats.org/spreadsheetml/2006/main" count="272" uniqueCount="160">
  <si>
    <t>ÀÝ¹³Ù»ÝÁ</t>
  </si>
  <si>
    <t xml:space="preserve">Ñ/Ñ </t>
  </si>
  <si>
    <t>Þ³ÑáõÛÃ 11%</t>
  </si>
  <si>
    <t>1.ø³Ý¹Ù³Ý ³ßË³ï³ÝùÝ»ñ</t>
  </si>
  <si>
    <t>գծմ</t>
  </si>
  <si>
    <t>12</t>
  </si>
  <si>
    <t>16</t>
  </si>
  <si>
    <t xml:space="preserve">ÀÝ¹³Ù»ÝÁ </t>
  </si>
  <si>
    <t>կգ</t>
  </si>
  <si>
    <t>ց/ավազե շաղախ</t>
  </si>
  <si>
    <t>հատ</t>
  </si>
  <si>
    <t>Հիմնավորում</t>
  </si>
  <si>
    <t>Աշխատանքների անվանումը</t>
  </si>
  <si>
    <t>Չափի միավոր</t>
  </si>
  <si>
    <t>Քանակ</t>
  </si>
  <si>
    <t>Աշխատավարձ/ռուբլի/</t>
  </si>
  <si>
    <t>Մեքենայի շահագործում/ռուբլի/</t>
  </si>
  <si>
    <t>Նյութեր</t>
  </si>
  <si>
    <t>Նյութի ծախսը</t>
  </si>
  <si>
    <t>Նյութի արժեքը</t>
  </si>
  <si>
    <t>Նյութի արժեքը
·=1,132261</t>
  </si>
  <si>
    <t>Նյութի միավ.ընդհ.արժեքը</t>
  </si>
  <si>
    <t>Միավորի ընդհ.արժեքը /հազ.դր/</t>
  </si>
  <si>
    <t>Ընդհ.արժեքը /հազ.դր/</t>
  </si>
  <si>
    <t>23-169</t>
  </si>
  <si>
    <t>տ</t>
  </si>
  <si>
    <t>ինֆ.տեղ.</t>
  </si>
  <si>
    <t>արկղ</t>
  </si>
  <si>
    <t>ինֆ.տեղ</t>
  </si>
  <si>
    <t xml:space="preserve">Փայտե դռների քանդում քանդում </t>
  </si>
  <si>
    <t>11-188</t>
  </si>
  <si>
    <t>ծեփամածիկ</t>
  </si>
  <si>
    <t>¾É»Ïïñ³ï»ËÝÇÏ³Ï³Ý Ù³ë</t>
  </si>
  <si>
    <t>8-402-2</t>
  </si>
  <si>
    <t>8-591-10</t>
  </si>
  <si>
    <t xml:space="preserve">Անջատիչ 2 սեղմակով  փակ տեղակայման շրջանակով  </t>
  </si>
  <si>
    <t>անջատիչ</t>
  </si>
  <si>
    <t>5-85
5-86</t>
  </si>
  <si>
    <t>Ց/ավազե հարթաշերտի իրականացում 30սմ հաստ.</t>
  </si>
  <si>
    <t>Լատեքս</t>
  </si>
  <si>
    <t>23-174</t>
  </si>
  <si>
    <t>11-80</t>
  </si>
  <si>
    <t>Պատերից և առաստաղներից   հին ներկի մաքրում</t>
  </si>
  <si>
    <t>23-228
գնաց 3</t>
  </si>
  <si>
    <t>Շինաղբի բարձում և տեղափոխում 13 կմ հեռ.վրա</t>
  </si>
  <si>
    <t>Մետաղապլաստե դուռ, սպիտակ, բլոկ 60մմ հաստությամբ, 4+4մմ, /հայկական պրոֆիլ/</t>
  </si>
  <si>
    <t>լաք</t>
  </si>
  <si>
    <t>Ջուր</t>
  </si>
  <si>
    <t>Գաջ</t>
  </si>
  <si>
    <t>8-523-3</t>
  </si>
  <si>
    <t>8-591-8</t>
  </si>
  <si>
    <t>վարդակ</t>
  </si>
  <si>
    <t>8-591-2</t>
  </si>
  <si>
    <t xml:space="preserve">Անջատիչ 1 սեղմակով  փակ տեղակայման շրջանակով  </t>
  </si>
  <si>
    <t>14-419</t>
  </si>
  <si>
    <t>14-418</t>
  </si>
  <si>
    <t>8-525-1</t>
  </si>
  <si>
    <t>23-120</t>
  </si>
  <si>
    <t>Ակոսի փորում</t>
  </si>
  <si>
    <t>11-174</t>
  </si>
  <si>
    <t>Ակոսի փակում</t>
  </si>
  <si>
    <t>գաջ</t>
  </si>
  <si>
    <t>11-178</t>
  </si>
  <si>
    <t>Պատերի գաջի սվաղի իրականացում</t>
  </si>
  <si>
    <t>11-179</t>
  </si>
  <si>
    <t>Առաստաղների գաջի սվաղի իրականացում</t>
  </si>
  <si>
    <t>23-164</t>
  </si>
  <si>
    <t>Ց/ավազե հարթաշերտի քանդում խեցեսալե տակ 30մմ հաստ.</t>
  </si>
  <si>
    <t>23-161</t>
  </si>
  <si>
    <t>Պատերից գաջի սվաղի քանդում</t>
  </si>
  <si>
    <t>ցանց</t>
  </si>
  <si>
    <t>փայտանյութ</t>
  </si>
  <si>
    <t>հեղյուս</t>
  </si>
  <si>
    <t>Ամրան Փ12 A500c</t>
  </si>
  <si>
    <t>33-763</t>
  </si>
  <si>
    <t>յուղաներկ</t>
  </si>
  <si>
    <t>մալուխի արժեքը</t>
  </si>
  <si>
    <t>Ավտոմատ անջատիչ   (միաբևեռ) C 32  ², 6kA</t>
  </si>
  <si>
    <t>ինֆ. Տեղ.</t>
  </si>
  <si>
    <t>Ամրակներ</t>
  </si>
  <si>
    <t>տուփ</t>
  </si>
  <si>
    <t>Ամրակներ 10մմք. 12մմք</t>
  </si>
  <si>
    <t>10-775-2</t>
  </si>
  <si>
    <t>Մոնտաժային տուփեր</t>
  </si>
  <si>
    <t>Բացվածքներ</t>
  </si>
  <si>
    <t>Հատակներ</t>
  </si>
  <si>
    <t>բետոն</t>
  </si>
  <si>
    <t>Հարդարման աշխատանքներ</t>
  </si>
  <si>
    <t>էլեկտրոդ</t>
  </si>
  <si>
    <t>ՇԻՆԱՐԱՐԱԿԱՆ ԱՇԽԱՏԱՆՔՆԵՐ</t>
  </si>
  <si>
    <t>11-225</t>
  </si>
  <si>
    <t>Մանրահատակի հղկում</t>
  </si>
  <si>
    <t>5-124</t>
  </si>
  <si>
    <t>մանրատախտակի սոսինձ</t>
  </si>
  <si>
    <t>մանրատախտակ</t>
  </si>
  <si>
    <t>5-40</t>
  </si>
  <si>
    <t>զմռնիտե թուղթ</t>
  </si>
  <si>
    <t>14-385</t>
  </si>
  <si>
    <t>Մանրահատակների լաքապատում  2 անգամ</t>
  </si>
  <si>
    <t>Նոր մանրատախտակե հատակների իրականացում լայնքը /հաճար,  60մմ/</t>
  </si>
  <si>
    <t>Հնամաշ մանրահատակի քանդում</t>
  </si>
  <si>
    <t>25-3</t>
  </si>
  <si>
    <t>Մետաղական բազրիքի մոնտաժում</t>
  </si>
  <si>
    <t>մետ.մասեր մոնտ.համար</t>
  </si>
  <si>
    <t>20*20*2 խողովակի արժեքը</t>
  </si>
  <si>
    <t>Մետաղական աստիճանի ներկում</t>
  </si>
  <si>
    <t>շերտապողպատ 40*3</t>
  </si>
  <si>
    <t>9-22</t>
  </si>
  <si>
    <t>Փայտե բռնաձող 50*40</t>
  </si>
  <si>
    <t>Լաքապատ փայտե բռնաձող 50*40</t>
  </si>
  <si>
    <t>40*40*2 խողովակի արժեքը</t>
  </si>
  <si>
    <t>40*20*2 խողովակի արժեքը</t>
  </si>
  <si>
    <t>Պատեր և միջնորմներ</t>
  </si>
  <si>
    <t>8-140</t>
  </si>
  <si>
    <t>պեմզաբլոկ</t>
  </si>
  <si>
    <t>8-59</t>
  </si>
  <si>
    <t xml:space="preserve">Շարվածքի ամրանավորում ցանցով
Փ8 Ա1 </t>
  </si>
  <si>
    <t>6-103
q=0.5</t>
  </si>
  <si>
    <t>Միջնորմների անցքերի  լցնում թեթև բետոնով</t>
  </si>
  <si>
    <t>23-45</t>
  </si>
  <si>
    <t>Անցքերի շաղափում Փ12</t>
  </si>
  <si>
    <t>26-77</t>
  </si>
  <si>
    <t>Միաձույլ ե/բետոնե բարավորների իրականացում B15 բետոնով</t>
  </si>
  <si>
    <t xml:space="preserve">կողապատում </t>
  </si>
  <si>
    <t>Ամրան Փ8 Ac</t>
  </si>
  <si>
    <t>0,0278</t>
  </si>
  <si>
    <t>1,0</t>
  </si>
  <si>
    <t>0,062</t>
  </si>
  <si>
    <r>
      <t>մ</t>
    </r>
    <r>
      <rPr>
        <vertAlign val="superscript"/>
        <sz val="11"/>
        <rFont val="Sylfaen"/>
        <family val="1"/>
      </rPr>
      <t>3</t>
    </r>
  </si>
  <si>
    <r>
      <t xml:space="preserve">
մ</t>
    </r>
    <r>
      <rPr>
        <vertAlign val="superscript"/>
        <sz val="11"/>
        <rFont val="Sylfaen"/>
        <family val="1"/>
      </rPr>
      <t xml:space="preserve">3
</t>
    </r>
  </si>
  <si>
    <r>
      <t>մ</t>
    </r>
    <r>
      <rPr>
        <vertAlign val="superscript"/>
        <sz val="11"/>
        <rFont val="Sylfaen"/>
        <family val="1"/>
      </rPr>
      <t>2</t>
    </r>
  </si>
  <si>
    <t>Մետաղական Բազրիք</t>
  </si>
  <si>
    <t>Ավտոմատ անջատիչների արկղ պլաստմասե,  պատի մեջ տեղադրվող 12 մոդուլ</t>
  </si>
  <si>
    <t>Վարդակ հողանցման հպակով, փակ տեղադրման, 2 տեղանի 32 Ա. 230Վ</t>
  </si>
  <si>
    <t xml:space="preserve">Սանհանգույցի բետոնե հարթակների քանդում </t>
  </si>
  <si>
    <t>9-46
 q=0,6-0,7</t>
  </si>
  <si>
    <t>Մետաղական ճաղաշարի ապամոնտաժում</t>
  </si>
  <si>
    <t>23-151</t>
  </si>
  <si>
    <t>Միջնորմների քանդում 100մմ հաստ.</t>
  </si>
  <si>
    <r>
      <t>մ</t>
    </r>
    <r>
      <rPr>
        <vertAlign val="superscript"/>
        <sz val="11"/>
        <rFont val="Sylfaen"/>
        <family val="1"/>
        <charset val="204"/>
      </rPr>
      <t>2</t>
    </r>
  </si>
  <si>
    <t>Առաստաղների լավորակ  ներկում  կիսափայլուն լատեքսային ներկով և ծեփամածկումով</t>
  </si>
  <si>
    <t>Պատերի  և շեպերի լավորակ  ներկում   կիսափայլուն լատեքսային ներկով և ծեփամածկումով</t>
  </si>
  <si>
    <t>Մետաղապլաստե դռան վերատեղադրում</t>
  </si>
  <si>
    <t>Շուկա</t>
  </si>
  <si>
    <t>Վնացված շեպերի բարձրորակ գաջի սվաղի իրականացում</t>
  </si>
  <si>
    <t>Միջնորմների շարվածքի իրականացում պեմզաբլոկներով 100մմ</t>
  </si>
  <si>
    <t>մ</t>
  </si>
  <si>
    <r>
      <t>Մալուխ պղնձե բազմաջիղ ВВГ 2x2,5 մմ</t>
    </r>
    <r>
      <rPr>
        <vertAlign val="superscript"/>
        <sz val="11"/>
        <rFont val="Sylfaen"/>
        <family val="1"/>
      </rPr>
      <t>2</t>
    </r>
  </si>
  <si>
    <r>
      <t>Մալուխ պղնձե բազմաջիղ ВВГ 2x1.5 մմ</t>
    </r>
    <r>
      <rPr>
        <vertAlign val="superscript"/>
        <sz val="11"/>
        <rFont val="Sylfaen"/>
        <family val="1"/>
      </rPr>
      <t>2</t>
    </r>
  </si>
  <si>
    <t>Ավտոմատ անջատիչ   (միաբևեռ) C 32 Ա, 6kA</t>
  </si>
  <si>
    <r>
      <t>Ù</t>
    </r>
    <r>
      <rPr>
        <vertAlign val="superscript"/>
        <sz val="11"/>
        <rFont val="Arial Armenian"/>
        <family val="2"/>
      </rPr>
      <t>3</t>
    </r>
  </si>
  <si>
    <t>Ø»ù.ß³Ñ.   (Ñ³½.¹ñ.)  q=2.40051</t>
  </si>
  <si>
    <t>Աշխատ. (հազ.դր.)  q=1.86496</t>
  </si>
  <si>
    <t>Բարավոր</t>
  </si>
  <si>
    <t>ԱԱՀ 20%</t>
  </si>
  <si>
    <t>3</t>
  </si>
  <si>
    <t>5</t>
  </si>
  <si>
    <t>2.Վերանորոգման աշխատանքներ</t>
  </si>
  <si>
    <t>ԾԱՎԱԼԱԹԵՐԹ-ՆԱԽԱՀԱՇԻՎ</t>
  </si>
  <si>
    <t>&lt;&lt;Երևանի Ծովակալ Իսակովի անվան թիվ 132 դպրոց&gt;&gt; ՊՈԱԿ–ի երրորդ հարկի վերանորոգման                                                   նախագծանախահաշվային փաստաթղթերի կազմման աշխատանքներ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</si>
</sst>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"/>
    <numFmt numFmtId="167" formatCode="0.00000"/>
    <numFmt numFmtId="168" formatCode="#,##0.000"/>
  </numFmts>
  <fonts count="24" x14ac:knownFonts="1">
    <font>
      <sz val="10"/>
      <name val="Arial"/>
      <charset val="204"/>
    </font>
    <font>
      <sz val="11"/>
      <name val="Arial LatArm"/>
      <family val="2"/>
    </font>
    <font>
      <sz val="10"/>
      <name val="Arial"/>
      <family val="2"/>
      <charset val="204"/>
    </font>
    <font>
      <i/>
      <sz val="11"/>
      <name val="Arial LatArm"/>
      <family val="2"/>
    </font>
    <font>
      <sz val="10"/>
      <name val="Arial"/>
      <family val="2"/>
    </font>
    <font>
      <sz val="10"/>
      <name val="Arial LatArm"/>
      <family val="2"/>
    </font>
    <font>
      <b/>
      <sz val="11"/>
      <name val="Arial LatArm"/>
      <family val="2"/>
    </font>
    <font>
      <sz val="14"/>
      <name val="Arial LatArm"/>
      <family val="2"/>
    </font>
    <font>
      <b/>
      <i/>
      <sz val="14"/>
      <name val="Arial LatArm"/>
      <family val="2"/>
    </font>
    <font>
      <b/>
      <sz val="12"/>
      <name val="Arial LatArm"/>
      <family val="2"/>
    </font>
    <font>
      <sz val="11"/>
      <color indexed="62"/>
      <name val="Arial LatArm"/>
      <family val="2"/>
    </font>
    <font>
      <sz val="11"/>
      <name val="Sylfaen"/>
      <family val="1"/>
      <charset val="204"/>
    </font>
    <font>
      <sz val="11"/>
      <color theme="0"/>
      <name val="Arial LatArm"/>
      <family val="2"/>
    </font>
    <font>
      <sz val="11"/>
      <name val="Sylfaen"/>
      <family val="1"/>
    </font>
    <font>
      <vertAlign val="superscript"/>
      <sz val="11"/>
      <name val="Sylfaen"/>
      <family val="1"/>
    </font>
    <font>
      <sz val="10"/>
      <color theme="1"/>
      <name val="Sylfaen"/>
      <family val="1"/>
    </font>
    <font>
      <b/>
      <i/>
      <sz val="14"/>
      <name val="Sylfaen"/>
      <family val="1"/>
    </font>
    <font>
      <i/>
      <sz val="11"/>
      <name val="Sylfaen"/>
      <family val="1"/>
    </font>
    <font>
      <vertAlign val="superscript"/>
      <sz val="11"/>
      <name val="Sylfaen"/>
      <family val="1"/>
      <charset val="204"/>
    </font>
    <font>
      <sz val="11"/>
      <name val="Arial Armenian"/>
      <family val="2"/>
    </font>
    <font>
      <vertAlign val="superscript"/>
      <sz val="11"/>
      <name val="Arial Armenian"/>
      <family val="2"/>
    </font>
    <font>
      <sz val="10"/>
      <name val="Sylfaen"/>
      <family val="1"/>
    </font>
    <font>
      <sz val="12"/>
      <name val="Sylfaen"/>
      <family val="1"/>
    </font>
    <font>
      <b/>
      <sz val="13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97">
    <xf numFmtId="0" fontId="0" fillId="0" borderId="0" xfId="0"/>
    <xf numFmtId="0" fontId="1" fillId="2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center" vertical="center"/>
    </xf>
    <xf numFmtId="167" fontId="1" fillId="0" borderId="0" xfId="0" applyNumberFormat="1" applyFont="1" applyFill="1" applyProtection="1">
      <protection locked="0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2" fillId="0" borderId="0" xfId="0" applyFont="1" applyFill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4" xfId="0" applyFont="1" applyFill="1" applyBorder="1" applyAlignment="1">
      <alignment horizontal="centerContinuous" vertical="center" wrapText="1"/>
    </xf>
    <xf numFmtId="0" fontId="12" fillId="0" borderId="0" xfId="0" applyFont="1" applyFill="1" applyAlignment="1">
      <alignment horizontal="centerContinuous" vertical="center"/>
    </xf>
    <xf numFmtId="2" fontId="12" fillId="0" borderId="4" xfId="0" applyNumberFormat="1" applyFont="1" applyFill="1" applyBorder="1" applyAlignment="1">
      <alignment horizontal="centerContinuous" vertical="center" wrapText="1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centerContinuous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Border="1"/>
    <xf numFmtId="165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horizontal="right" vertical="center"/>
    </xf>
    <xf numFmtId="0" fontId="5" fillId="0" borderId="0" xfId="0" applyFont="1" applyFill="1" applyBorder="1"/>
    <xf numFmtId="0" fontId="5" fillId="0" borderId="0" xfId="0" applyFont="1" applyFill="1" applyAlignment="1">
      <alignment vertical="center"/>
    </xf>
    <xf numFmtId="2" fontId="6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0" xfId="0" applyFont="1" applyFill="1"/>
    <xf numFmtId="0" fontId="1" fillId="2" borderId="0" xfId="0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/>
    <xf numFmtId="0" fontId="5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2" fontId="17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0" fontId="1" fillId="2" borderId="1" xfId="3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 wrapText="1"/>
    </xf>
    <xf numFmtId="0" fontId="13" fillId="2" borderId="1" xfId="3" applyFont="1" applyFill="1" applyBorder="1" applyAlignment="1">
      <alignment vertical="center" wrapText="1"/>
    </xf>
    <xf numFmtId="0" fontId="13" fillId="2" borderId="1" xfId="3" applyFont="1" applyFill="1" applyBorder="1" applyAlignment="1">
      <alignment horizontal="center" vertical="center"/>
    </xf>
    <xf numFmtId="2" fontId="13" fillId="0" borderId="1" xfId="3" applyNumberFormat="1" applyFont="1" applyFill="1" applyBorder="1" applyAlignment="1">
      <alignment horizontal="center" vertical="center"/>
    </xf>
    <xf numFmtId="164" fontId="13" fillId="2" borderId="1" xfId="3" applyNumberFormat="1" applyFont="1" applyFill="1" applyBorder="1" applyAlignment="1">
      <alignment horizontal="center" vertical="center"/>
    </xf>
    <xf numFmtId="2" fontId="13" fillId="2" borderId="1" xfId="3" applyNumberFormat="1" applyFont="1" applyFill="1" applyBorder="1" applyAlignment="1">
      <alignment vertical="center" wrapText="1"/>
    </xf>
    <xf numFmtId="0" fontId="13" fillId="2" borderId="1" xfId="3" applyFont="1" applyFill="1" applyBorder="1" applyAlignment="1">
      <alignment horizontal="center" vertical="center" wrapText="1"/>
    </xf>
    <xf numFmtId="166" fontId="13" fillId="2" borderId="1" xfId="3" applyNumberFormat="1" applyFont="1" applyFill="1" applyBorder="1" applyAlignment="1">
      <alignment horizontal="center" vertical="center"/>
    </xf>
    <xf numFmtId="2" fontId="13" fillId="2" borderId="1" xfId="3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2" borderId="9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13" fillId="0" borderId="9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9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6" fontId="13" fillId="0" borderId="9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 3" xfId="1"/>
    <cellStyle name="Normal 3" xfId="3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681"/>
  <sheetViews>
    <sheetView tabSelected="1" view="pageBreakPreview" zoomScale="85" zoomScaleNormal="85" zoomScaleSheetLayoutView="85" workbookViewId="0">
      <selection sqref="A1:S1"/>
    </sheetView>
  </sheetViews>
  <sheetFormatPr defaultColWidth="9.140625" defaultRowHeight="14.25" x14ac:dyDescent="0.2"/>
  <cols>
    <col min="1" max="1" width="5.28515625" style="2" customWidth="1"/>
    <col min="2" max="2" width="9.7109375" style="3" hidden="1" customWidth="1"/>
    <col min="3" max="3" width="40.28515625" style="127" customWidth="1"/>
    <col min="4" max="4" width="9" style="3" customWidth="1"/>
    <col min="5" max="5" width="9.7109375" style="127" customWidth="1"/>
    <col min="6" max="6" width="7.85546875" style="127" hidden="1" customWidth="1"/>
    <col min="7" max="7" width="8.7109375" style="127" hidden="1" customWidth="1"/>
    <col min="8" max="8" width="11.140625" style="40" hidden="1" customWidth="1"/>
    <col min="9" max="9" width="11.7109375" style="41" hidden="1" customWidth="1"/>
    <col min="10" max="10" width="21" style="127" hidden="1" customWidth="1"/>
    <col min="11" max="11" width="8.140625" style="8" hidden="1" customWidth="1"/>
    <col min="12" max="12" width="9.7109375" style="3" hidden="1" customWidth="1"/>
    <col min="13" max="13" width="10.140625" style="3" hidden="1" customWidth="1"/>
    <col min="14" max="14" width="12.85546875" style="42" hidden="1" customWidth="1"/>
    <col min="15" max="15" width="12.85546875" style="11" hidden="1" customWidth="1"/>
    <col min="16" max="16" width="10.85546875" style="11" hidden="1" customWidth="1"/>
    <col min="17" max="17" width="1.85546875" style="11" hidden="1" customWidth="1"/>
    <col min="18" max="18" width="12.28515625" style="11" customWidth="1"/>
    <col min="19" max="19" width="12.7109375" style="11" customWidth="1"/>
    <col min="20" max="16384" width="9.140625" style="2"/>
  </cols>
  <sheetData>
    <row r="1" spans="1:19" ht="63" customHeight="1" x14ac:dyDescent="0.2">
      <c r="A1" s="139" t="s">
        <v>159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</row>
    <row r="2" spans="1:19" ht="21" customHeight="1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</row>
    <row r="3" spans="1:19" ht="21" customHeight="1" x14ac:dyDescent="0.2">
      <c r="A3" s="141" t="s">
        <v>158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</row>
    <row r="4" spans="1:19" ht="12" customHeight="1" x14ac:dyDescent="0.2">
      <c r="D4" s="4"/>
      <c r="H4" s="5"/>
      <c r="I4" s="6"/>
      <c r="K4" s="4"/>
      <c r="L4" s="7"/>
      <c r="M4" s="8"/>
      <c r="N4" s="9"/>
      <c r="O4" s="9"/>
      <c r="P4" s="10"/>
      <c r="R4" s="10"/>
    </row>
    <row r="5" spans="1:19" s="12" customFormat="1" hidden="1" x14ac:dyDescent="0.2">
      <c r="B5" s="13"/>
      <c r="C5" s="14"/>
      <c r="D5" s="15"/>
      <c r="E5" s="16"/>
      <c r="F5" s="15"/>
      <c r="G5" s="17"/>
      <c r="H5" s="18">
        <v>1.86496</v>
      </c>
      <c r="I5" s="19">
        <v>2.4005100000000001</v>
      </c>
      <c r="J5" s="20"/>
      <c r="K5" s="19"/>
      <c r="L5" s="21"/>
      <c r="M5" s="19"/>
      <c r="N5" s="19">
        <f>1.0572*1.05*1.02</f>
        <v>1.1322612000000001</v>
      </c>
      <c r="O5" s="16"/>
      <c r="P5" s="22"/>
      <c r="Q5" s="22"/>
      <c r="R5" s="22">
        <f>1.133*1.023*1.005</f>
        <v>1.1648542949999998</v>
      </c>
      <c r="S5" s="22"/>
    </row>
    <row r="6" spans="1:19" ht="88.5" customHeight="1" x14ac:dyDescent="0.2">
      <c r="A6" s="122" t="s">
        <v>1</v>
      </c>
      <c r="B6" s="124" t="s">
        <v>11</v>
      </c>
      <c r="C6" s="122" t="s">
        <v>12</v>
      </c>
      <c r="D6" s="124" t="s">
        <v>13</v>
      </c>
      <c r="E6" s="124" t="s">
        <v>14</v>
      </c>
      <c r="F6" s="124" t="s">
        <v>15</v>
      </c>
      <c r="G6" s="124" t="s">
        <v>16</v>
      </c>
      <c r="H6" s="23" t="s">
        <v>152</v>
      </c>
      <c r="I6" s="23" t="s">
        <v>151</v>
      </c>
      <c r="J6" s="23" t="s">
        <v>17</v>
      </c>
      <c r="K6" s="124" t="s">
        <v>13</v>
      </c>
      <c r="L6" s="24" t="s">
        <v>18</v>
      </c>
      <c r="M6" s="24" t="s">
        <v>19</v>
      </c>
      <c r="N6" s="25" t="s">
        <v>20</v>
      </c>
      <c r="O6" s="124" t="s">
        <v>21</v>
      </c>
      <c r="P6" s="124" t="s">
        <v>22</v>
      </c>
      <c r="Q6" s="124" t="s">
        <v>23</v>
      </c>
      <c r="R6" s="124" t="s">
        <v>22</v>
      </c>
      <c r="S6" s="124" t="s">
        <v>23</v>
      </c>
    </row>
    <row r="7" spans="1:19" x14ac:dyDescent="0.2">
      <c r="A7" s="122">
        <v>1</v>
      </c>
      <c r="B7" s="124">
        <v>2</v>
      </c>
      <c r="C7" s="122">
        <v>2</v>
      </c>
      <c r="D7" s="124" t="s">
        <v>155</v>
      </c>
      <c r="E7" s="122">
        <v>4</v>
      </c>
      <c r="F7" s="124">
        <v>6</v>
      </c>
      <c r="G7" s="122">
        <v>7</v>
      </c>
      <c r="H7" s="26">
        <v>8</v>
      </c>
      <c r="I7" s="122">
        <v>9</v>
      </c>
      <c r="J7" s="124">
        <v>10</v>
      </c>
      <c r="K7" s="122">
        <v>11</v>
      </c>
      <c r="L7" s="124" t="s">
        <v>5</v>
      </c>
      <c r="M7" s="122">
        <v>13</v>
      </c>
      <c r="N7" s="26">
        <v>14</v>
      </c>
      <c r="O7" s="122">
        <v>15</v>
      </c>
      <c r="P7" s="124" t="s">
        <v>6</v>
      </c>
      <c r="Q7" s="122">
        <v>17</v>
      </c>
      <c r="R7" s="124" t="s">
        <v>156</v>
      </c>
      <c r="S7" s="122">
        <v>6</v>
      </c>
    </row>
    <row r="8" spans="1:19" ht="31.5" customHeight="1" x14ac:dyDescent="0.2">
      <c r="A8" s="143" t="s">
        <v>89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5"/>
    </row>
    <row r="9" spans="1:19" ht="24.75" customHeight="1" x14ac:dyDescent="0.2">
      <c r="A9" s="85"/>
      <c r="B9" s="86"/>
      <c r="C9" s="146" t="s">
        <v>3</v>
      </c>
      <c r="D9" s="146"/>
      <c r="E9" s="146"/>
      <c r="F9" s="146"/>
      <c r="G9" s="146"/>
      <c r="H9" s="87"/>
      <c r="I9" s="85"/>
      <c r="J9" s="86"/>
      <c r="K9" s="85"/>
      <c r="L9" s="86"/>
      <c r="M9" s="85"/>
      <c r="N9" s="88"/>
      <c r="O9" s="85"/>
      <c r="P9" s="86"/>
      <c r="Q9" s="85"/>
      <c r="R9" s="86"/>
      <c r="S9" s="85"/>
    </row>
    <row r="10" spans="1:19" ht="27.75" customHeight="1" x14ac:dyDescent="0.2">
      <c r="A10" s="128">
        <v>1</v>
      </c>
      <c r="B10" s="129" t="s">
        <v>40</v>
      </c>
      <c r="C10" s="70" t="s">
        <v>29</v>
      </c>
      <c r="D10" s="130" t="s">
        <v>130</v>
      </c>
      <c r="E10" s="117">
        <f>2*1.89</f>
        <v>3.78</v>
      </c>
      <c r="F10" s="113">
        <v>0.45700000000000002</v>
      </c>
      <c r="G10" s="113">
        <v>9.8000000000000004E-2</v>
      </c>
      <c r="H10" s="113">
        <f t="shared" ref="H10:H16" si="0">F10*$H$5</f>
        <v>0.85228672000000005</v>
      </c>
      <c r="I10" s="113">
        <f>G10*$I$5</f>
        <v>0.23524998000000003</v>
      </c>
      <c r="J10" s="83"/>
      <c r="K10" s="114"/>
      <c r="L10" s="128"/>
      <c r="M10" s="73"/>
      <c r="N10" s="117"/>
      <c r="O10" s="113"/>
      <c r="P10" s="117">
        <f>H10+I10+O10</f>
        <v>1.0875367</v>
      </c>
      <c r="Q10" s="117">
        <f>E10*P10</f>
        <v>4.1108887259999998</v>
      </c>
      <c r="R10" s="117">
        <f>P10*$R$5</f>
        <v>1.2668217959651262</v>
      </c>
      <c r="S10" s="117">
        <f t="shared" ref="S10" si="1">E10*R10</f>
        <v>4.7885863887481772</v>
      </c>
    </row>
    <row r="11" spans="1:19" s="51" customFormat="1" ht="31.9" customHeight="1" x14ac:dyDescent="0.2">
      <c r="A11" s="128">
        <v>2</v>
      </c>
      <c r="B11" s="131" t="s">
        <v>66</v>
      </c>
      <c r="C11" s="69" t="s">
        <v>100</v>
      </c>
      <c r="D11" s="130" t="s">
        <v>130</v>
      </c>
      <c r="E11" s="73">
        <v>10</v>
      </c>
      <c r="F11" s="135">
        <v>0.23300000000000001</v>
      </c>
      <c r="G11" s="135">
        <v>3.1E-2</v>
      </c>
      <c r="H11" s="135">
        <f t="shared" si="0"/>
        <v>0.43453568000000004</v>
      </c>
      <c r="I11" s="135">
        <f>G11*$I$5</f>
        <v>7.4415809999999999E-2</v>
      </c>
      <c r="J11" s="89"/>
      <c r="K11" s="133"/>
      <c r="L11" s="130"/>
      <c r="M11" s="84"/>
      <c r="N11" s="71"/>
      <c r="O11" s="135"/>
      <c r="P11" s="117">
        <f t="shared" ref="P11:P18" si="2">H11+I11+O11</f>
        <v>0.50895149000000006</v>
      </c>
      <c r="Q11" s="117">
        <f t="shared" ref="Q11:Q18" si="3">E11*P11</f>
        <v>5.0895149000000011</v>
      </c>
      <c r="R11" s="117">
        <f t="shared" ref="R11:R18" si="4">P11*$R$5</f>
        <v>0.5928543290731495</v>
      </c>
      <c r="S11" s="117">
        <f t="shared" ref="S11:S18" si="5">E11*R11</f>
        <v>5.9285432907314952</v>
      </c>
    </row>
    <row r="12" spans="1:19" ht="39" customHeight="1" x14ac:dyDescent="0.2">
      <c r="A12" s="128">
        <v>3</v>
      </c>
      <c r="B12" s="129" t="s">
        <v>24</v>
      </c>
      <c r="C12" s="70" t="s">
        <v>67</v>
      </c>
      <c r="D12" s="130" t="s">
        <v>130</v>
      </c>
      <c r="E12" s="73">
        <v>10</v>
      </c>
      <c r="F12" s="113">
        <v>0.128</v>
      </c>
      <c r="G12" s="113">
        <v>3.9199999999999999E-2</v>
      </c>
      <c r="H12" s="113">
        <f t="shared" si="0"/>
        <v>0.23871487999999999</v>
      </c>
      <c r="I12" s="113">
        <f>G12*$I$5</f>
        <v>9.4099992000000007E-2</v>
      </c>
      <c r="J12" s="83"/>
      <c r="K12" s="114"/>
      <c r="L12" s="128"/>
      <c r="M12" s="73"/>
      <c r="N12" s="117"/>
      <c r="O12" s="113"/>
      <c r="P12" s="117">
        <f t="shared" si="2"/>
        <v>0.33281487199999998</v>
      </c>
      <c r="Q12" s="117">
        <f t="shared" si="3"/>
        <v>3.3281487199999997</v>
      </c>
      <c r="R12" s="117">
        <f t="shared" si="4"/>
        <v>0.38768083308907514</v>
      </c>
      <c r="S12" s="117">
        <f t="shared" si="5"/>
        <v>3.8768083308907513</v>
      </c>
    </row>
    <row r="13" spans="1:19" s="55" customFormat="1" ht="25.5" customHeight="1" x14ac:dyDescent="0.25">
      <c r="A13" s="137">
        <v>4</v>
      </c>
      <c r="B13" s="101" t="s">
        <v>137</v>
      </c>
      <c r="C13" s="49" t="s">
        <v>138</v>
      </c>
      <c r="D13" s="137" t="s">
        <v>139</v>
      </c>
      <c r="E13" s="102">
        <v>11.55</v>
      </c>
      <c r="F13" s="53">
        <v>0.34399999999999997</v>
      </c>
      <c r="G13" s="53">
        <v>4.9700000000000001E-2</v>
      </c>
      <c r="H13" s="53">
        <f t="shared" si="0"/>
        <v>0.64154623999999993</v>
      </c>
      <c r="I13" s="53">
        <f t="shared" ref="I13" si="6">G13*$I$5</f>
        <v>0.11930534700000001</v>
      </c>
      <c r="J13" s="103"/>
      <c r="K13" s="60"/>
      <c r="L13" s="137"/>
      <c r="M13" s="104"/>
      <c r="N13" s="54"/>
      <c r="O13" s="53"/>
      <c r="P13" s="117">
        <f t="shared" si="2"/>
        <v>0.76085158699999988</v>
      </c>
      <c r="Q13" s="117">
        <f t="shared" si="3"/>
        <v>8.7878358298499997</v>
      </c>
      <c r="R13" s="117">
        <f t="shared" si="4"/>
        <v>0.88628123897451594</v>
      </c>
      <c r="S13" s="117">
        <f t="shared" si="5"/>
        <v>10.23654831015566</v>
      </c>
    </row>
    <row r="14" spans="1:19" s="31" customFormat="1" ht="39" customHeight="1" x14ac:dyDescent="0.25">
      <c r="A14" s="128">
        <v>5</v>
      </c>
      <c r="B14" s="129" t="s">
        <v>41</v>
      </c>
      <c r="C14" s="70" t="s">
        <v>42</v>
      </c>
      <c r="D14" s="128" t="s">
        <v>130</v>
      </c>
      <c r="E14" s="73">
        <f>790+470</f>
        <v>1260</v>
      </c>
      <c r="F14" s="113">
        <v>0.14000000000000001</v>
      </c>
      <c r="G14" s="113"/>
      <c r="H14" s="113">
        <f t="shared" si="0"/>
        <v>0.2610944</v>
      </c>
      <c r="I14" s="113"/>
      <c r="J14" s="83"/>
      <c r="K14" s="114"/>
      <c r="L14" s="128"/>
      <c r="M14" s="73"/>
      <c r="N14" s="117"/>
      <c r="O14" s="113"/>
      <c r="P14" s="117">
        <f t="shared" si="2"/>
        <v>0.2610944</v>
      </c>
      <c r="Q14" s="117">
        <f t="shared" si="3"/>
        <v>328.97894400000001</v>
      </c>
      <c r="R14" s="117">
        <f t="shared" si="4"/>
        <v>0.30413693324044794</v>
      </c>
      <c r="S14" s="117">
        <f t="shared" si="5"/>
        <v>383.2125358829644</v>
      </c>
    </row>
    <row r="15" spans="1:19" ht="27" customHeight="1" x14ac:dyDescent="0.2">
      <c r="A15" s="128">
        <v>6</v>
      </c>
      <c r="B15" s="129" t="s">
        <v>90</v>
      </c>
      <c r="C15" s="70" t="s">
        <v>69</v>
      </c>
      <c r="D15" s="130" t="s">
        <v>130</v>
      </c>
      <c r="E15" s="73">
        <v>20</v>
      </c>
      <c r="F15" s="113">
        <v>0.39</v>
      </c>
      <c r="G15" s="113"/>
      <c r="H15" s="113">
        <f t="shared" si="0"/>
        <v>0.72733440000000005</v>
      </c>
      <c r="I15" s="113"/>
      <c r="J15" s="83"/>
      <c r="K15" s="114"/>
      <c r="L15" s="128"/>
      <c r="M15" s="73"/>
      <c r="N15" s="117"/>
      <c r="O15" s="113"/>
      <c r="P15" s="117">
        <f t="shared" si="2"/>
        <v>0.72733440000000005</v>
      </c>
      <c r="Q15" s="117">
        <f t="shared" si="3"/>
        <v>14.546688000000001</v>
      </c>
      <c r="R15" s="117">
        <f t="shared" si="4"/>
        <v>0.84723859974124793</v>
      </c>
      <c r="S15" s="117">
        <f t="shared" si="5"/>
        <v>16.944771994824958</v>
      </c>
    </row>
    <row r="16" spans="1:19" s="51" customFormat="1" ht="43.9" customHeight="1" x14ac:dyDescent="0.2">
      <c r="A16" s="128">
        <v>7</v>
      </c>
      <c r="B16" s="131" t="s">
        <v>68</v>
      </c>
      <c r="C16" s="70" t="s">
        <v>134</v>
      </c>
      <c r="D16" s="130" t="s">
        <v>128</v>
      </c>
      <c r="E16" s="73">
        <v>0.45</v>
      </c>
      <c r="F16" s="135">
        <v>3.6</v>
      </c>
      <c r="G16" s="135">
        <v>1.7</v>
      </c>
      <c r="H16" s="135">
        <f t="shared" si="0"/>
        <v>6.7138559999999998</v>
      </c>
      <c r="I16" s="135">
        <f>G16*$I$5</f>
        <v>4.0808670000000005</v>
      </c>
      <c r="J16" s="69"/>
      <c r="K16" s="130"/>
      <c r="L16" s="84"/>
      <c r="M16" s="130"/>
      <c r="N16" s="71"/>
      <c r="O16" s="135"/>
      <c r="P16" s="117">
        <f t="shared" si="2"/>
        <v>10.794723000000001</v>
      </c>
      <c r="Q16" s="117">
        <f t="shared" si="3"/>
        <v>4.8576253500000011</v>
      </c>
      <c r="R16" s="117">
        <f t="shared" si="4"/>
        <v>12.574279449885285</v>
      </c>
      <c r="S16" s="117">
        <f t="shared" si="5"/>
        <v>5.6584257524483785</v>
      </c>
    </row>
    <row r="17" spans="1:206" ht="40.9" customHeight="1" x14ac:dyDescent="0.2">
      <c r="A17" s="91">
        <v>8</v>
      </c>
      <c r="B17" s="92" t="s">
        <v>135</v>
      </c>
      <c r="C17" s="93" t="s">
        <v>136</v>
      </c>
      <c r="D17" s="94" t="s">
        <v>8</v>
      </c>
      <c r="E17" s="95">
        <v>85</v>
      </c>
      <c r="F17" s="96">
        <v>8.2799999999999992E-3</v>
      </c>
      <c r="G17" s="96">
        <v>2.2469999999999997E-2</v>
      </c>
      <c r="H17" s="113">
        <f>F17*$H$5</f>
        <v>1.5441868799999998E-2</v>
      </c>
      <c r="I17" s="113">
        <f>G17*$I$5</f>
        <v>5.3939459699999998E-2</v>
      </c>
      <c r="J17" s="97"/>
      <c r="K17" s="98"/>
      <c r="L17" s="94"/>
      <c r="M17" s="99"/>
      <c r="N17" s="100"/>
      <c r="O17" s="96"/>
      <c r="P17" s="117">
        <f t="shared" si="2"/>
        <v>6.9381328499999992E-2</v>
      </c>
      <c r="Q17" s="117">
        <f t="shared" si="3"/>
        <v>5.8974129224999992</v>
      </c>
      <c r="R17" s="117">
        <f t="shared" si="4"/>
        <v>8.0819138496030882E-2</v>
      </c>
      <c r="S17" s="117">
        <f t="shared" si="5"/>
        <v>6.8696267721626247</v>
      </c>
    </row>
    <row r="18" spans="1:206" s="29" customFormat="1" ht="42.75" customHeight="1" x14ac:dyDescent="0.2">
      <c r="A18" s="128">
        <v>9</v>
      </c>
      <c r="B18" s="114" t="s">
        <v>43</v>
      </c>
      <c r="C18" s="115" t="s">
        <v>44</v>
      </c>
      <c r="D18" s="128" t="s">
        <v>25</v>
      </c>
      <c r="E18" s="73">
        <v>15</v>
      </c>
      <c r="F18" s="128">
        <v>0.18</v>
      </c>
      <c r="G18" s="73">
        <v>0.9</v>
      </c>
      <c r="H18" s="117">
        <f>F18*$H$5</f>
        <v>0.33569279999999996</v>
      </c>
      <c r="I18" s="117">
        <f>G18*$I$5</f>
        <v>2.1604590000000004</v>
      </c>
      <c r="J18" s="90"/>
      <c r="K18" s="128"/>
      <c r="L18" s="117"/>
      <c r="M18" s="117"/>
      <c r="N18" s="117"/>
      <c r="O18" s="117"/>
      <c r="P18" s="117">
        <f t="shared" si="2"/>
        <v>2.4961518000000003</v>
      </c>
      <c r="Q18" s="117">
        <f t="shared" si="3"/>
        <v>37.442277000000004</v>
      </c>
      <c r="R18" s="117">
        <f t="shared" si="4"/>
        <v>2.9076531452019809</v>
      </c>
      <c r="S18" s="117">
        <f t="shared" si="5"/>
        <v>43.614797178029711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</row>
    <row r="19" spans="1:206" ht="26.25" customHeight="1" x14ac:dyDescent="0.2">
      <c r="A19" s="121"/>
      <c r="B19" s="124"/>
      <c r="C19" s="146" t="s">
        <v>157</v>
      </c>
      <c r="D19" s="146"/>
      <c r="E19" s="146"/>
      <c r="F19" s="146"/>
      <c r="G19" s="146"/>
      <c r="H19" s="146"/>
      <c r="I19" s="146"/>
      <c r="J19" s="27"/>
      <c r="K19" s="121"/>
      <c r="L19" s="32"/>
      <c r="M19" s="126"/>
      <c r="N19" s="126"/>
      <c r="O19" s="126"/>
      <c r="P19" s="126"/>
      <c r="Q19" s="52"/>
      <c r="R19" s="126"/>
      <c r="S19" s="52"/>
    </row>
    <row r="20" spans="1:206" s="51" customFormat="1" ht="26.25" customHeight="1" x14ac:dyDescent="0.2">
      <c r="A20" s="64"/>
      <c r="B20" s="65"/>
      <c r="C20" s="147" t="s">
        <v>112</v>
      </c>
      <c r="D20" s="148"/>
      <c r="E20" s="148"/>
      <c r="F20" s="148"/>
      <c r="G20" s="148"/>
      <c r="H20" s="148"/>
      <c r="I20" s="149"/>
      <c r="J20" s="49"/>
      <c r="K20" s="137"/>
      <c r="L20" s="53"/>
      <c r="M20" s="53"/>
      <c r="N20" s="53"/>
      <c r="O20" s="66"/>
      <c r="P20" s="61"/>
      <c r="Q20" s="61"/>
      <c r="R20" s="61"/>
      <c r="S20" s="61"/>
    </row>
    <row r="21" spans="1:206" s="50" customFormat="1" ht="22.9" customHeight="1" x14ac:dyDescent="0.25">
      <c r="A21" s="150">
        <v>1</v>
      </c>
      <c r="B21" s="151" t="s">
        <v>113</v>
      </c>
      <c r="C21" s="152" t="s">
        <v>145</v>
      </c>
      <c r="D21" s="153" t="s">
        <v>128</v>
      </c>
      <c r="E21" s="154">
        <v>2.6</v>
      </c>
      <c r="F21" s="153">
        <v>1.87</v>
      </c>
      <c r="G21" s="156">
        <v>0.92</v>
      </c>
      <c r="H21" s="157">
        <f>F21*$H$5</f>
        <v>3.4874752</v>
      </c>
      <c r="I21" s="157">
        <f>G21*$I$5</f>
        <v>2.2084692000000001</v>
      </c>
      <c r="J21" s="69" t="s">
        <v>114</v>
      </c>
      <c r="K21" s="130" t="s">
        <v>10</v>
      </c>
      <c r="L21" s="71">
        <v>130</v>
      </c>
      <c r="M21" s="72">
        <v>0.104166666666667</v>
      </c>
      <c r="N21" s="135">
        <f t="shared" ref="N21:N32" si="7">L21*M21*$N$5</f>
        <v>15.33270375000005</v>
      </c>
      <c r="O21" s="162">
        <f>N21+N22</f>
        <v>18.19732458600005</v>
      </c>
      <c r="P21" s="177">
        <f t="shared" ref="P21:P32" si="8">H21+I21+O21</f>
        <v>23.893268986000052</v>
      </c>
      <c r="Q21" s="177">
        <f t="shared" ref="Q21:Q32" si="9">E21*P21</f>
        <v>62.122499363600134</v>
      </c>
      <c r="R21" s="177">
        <f t="shared" ref="R21:R32" si="10">P21*$R$5</f>
        <v>27.83217699993245</v>
      </c>
      <c r="S21" s="177">
        <f t="shared" ref="S21:S32" si="11">E21*R21</f>
        <v>72.363660199824366</v>
      </c>
    </row>
    <row r="22" spans="1:206" s="50" customFormat="1" ht="34.15" customHeight="1" x14ac:dyDescent="0.25">
      <c r="A22" s="150"/>
      <c r="B22" s="151"/>
      <c r="C22" s="152"/>
      <c r="D22" s="153"/>
      <c r="E22" s="155"/>
      <c r="F22" s="153"/>
      <c r="G22" s="156"/>
      <c r="H22" s="158"/>
      <c r="I22" s="158"/>
      <c r="J22" s="69" t="s">
        <v>9</v>
      </c>
      <c r="K22" s="133" t="s">
        <v>129</v>
      </c>
      <c r="L22" s="71">
        <v>0.11</v>
      </c>
      <c r="M22" s="135">
        <v>23</v>
      </c>
      <c r="N22" s="135">
        <f t="shared" si="7"/>
        <v>2.8646208359999998</v>
      </c>
      <c r="O22" s="162"/>
      <c r="P22" s="178"/>
      <c r="Q22" s="178"/>
      <c r="R22" s="178"/>
      <c r="S22" s="178"/>
    </row>
    <row r="23" spans="1:206" s="51" customFormat="1" ht="39" customHeight="1" x14ac:dyDescent="0.2">
      <c r="A23" s="57">
        <v>2</v>
      </c>
      <c r="B23" s="131" t="s">
        <v>115</v>
      </c>
      <c r="C23" s="68" t="s">
        <v>116</v>
      </c>
      <c r="D23" s="131" t="s">
        <v>8</v>
      </c>
      <c r="E23" s="73">
        <v>28</v>
      </c>
      <c r="F23" s="131" t="s">
        <v>125</v>
      </c>
      <c r="G23" s="133">
        <v>1.3799999999999999E-3</v>
      </c>
      <c r="H23" s="135">
        <f>F23*$H$5</f>
        <v>5.1845887999999993E-2</v>
      </c>
      <c r="I23" s="135">
        <f>G23*$I$5</f>
        <v>3.3127038E-3</v>
      </c>
      <c r="J23" s="74" t="s">
        <v>70</v>
      </c>
      <c r="K23" s="133" t="s">
        <v>8</v>
      </c>
      <c r="L23" s="131" t="s">
        <v>126</v>
      </c>
      <c r="M23" s="118">
        <v>0.317</v>
      </c>
      <c r="N23" s="135">
        <f t="shared" si="7"/>
        <v>0.35892680040000002</v>
      </c>
      <c r="O23" s="135">
        <f>N23</f>
        <v>0.35892680040000002</v>
      </c>
      <c r="P23" s="117">
        <f t="shared" si="8"/>
        <v>0.41408539220000001</v>
      </c>
      <c r="Q23" s="117">
        <f t="shared" si="9"/>
        <v>11.5943909816</v>
      </c>
      <c r="R23" s="117">
        <f t="shared" si="10"/>
        <v>0.48234914760092945</v>
      </c>
      <c r="S23" s="117">
        <f t="shared" si="11"/>
        <v>13.505776132826025</v>
      </c>
    </row>
    <row r="24" spans="1:206" s="55" customFormat="1" ht="38.450000000000003" customHeight="1" x14ac:dyDescent="0.25">
      <c r="A24" s="137">
        <v>3</v>
      </c>
      <c r="B24" s="131" t="s">
        <v>117</v>
      </c>
      <c r="C24" s="132" t="s">
        <v>118</v>
      </c>
      <c r="D24" s="133" t="s">
        <v>129</v>
      </c>
      <c r="E24" s="73">
        <f>E21*25%</f>
        <v>0.65</v>
      </c>
      <c r="F24" s="130">
        <f>6.91*0.5</f>
        <v>3.4550000000000001</v>
      </c>
      <c r="G24" s="130">
        <f>2.8*0.5</f>
        <v>1.4</v>
      </c>
      <c r="H24" s="135">
        <f>F24*$H$5</f>
        <v>6.4434367999999997</v>
      </c>
      <c r="I24" s="135">
        <f>G24*$I$5</f>
        <v>3.3607140000000002</v>
      </c>
      <c r="J24" s="69" t="s">
        <v>86</v>
      </c>
      <c r="K24" s="133" t="s">
        <v>128</v>
      </c>
      <c r="L24" s="135">
        <v>1.02</v>
      </c>
      <c r="M24" s="72">
        <v>22</v>
      </c>
      <c r="N24" s="135">
        <f t="shared" si="7"/>
        <v>25.407941328000003</v>
      </c>
      <c r="O24" s="135">
        <f>N24</f>
        <v>25.407941328000003</v>
      </c>
      <c r="P24" s="117">
        <f t="shared" si="8"/>
        <v>35.212092128000002</v>
      </c>
      <c r="Q24" s="117">
        <f t="shared" si="9"/>
        <v>22.887859883200001</v>
      </c>
      <c r="R24" s="117">
        <f t="shared" si="10"/>
        <v>41.016956751236485</v>
      </c>
      <c r="S24" s="117">
        <f t="shared" si="11"/>
        <v>26.661021888303715</v>
      </c>
    </row>
    <row r="25" spans="1:206" s="51" customFormat="1" ht="31.5" customHeight="1" x14ac:dyDescent="0.2">
      <c r="A25" s="60">
        <v>4</v>
      </c>
      <c r="B25" s="131" t="s">
        <v>119</v>
      </c>
      <c r="C25" s="69" t="s">
        <v>120</v>
      </c>
      <c r="D25" s="131" t="s">
        <v>10</v>
      </c>
      <c r="E25" s="73">
        <v>15</v>
      </c>
      <c r="F25" s="131" t="s">
        <v>127</v>
      </c>
      <c r="G25" s="133">
        <v>4.8999999999999998E-3</v>
      </c>
      <c r="H25" s="135">
        <f>F25*$H$5</f>
        <v>0.11562752</v>
      </c>
      <c r="I25" s="135">
        <f>G25*$I$5</f>
        <v>1.1762499000000001E-2</v>
      </c>
      <c r="J25" s="131"/>
      <c r="K25" s="133"/>
      <c r="L25" s="131"/>
      <c r="M25" s="133"/>
      <c r="N25" s="75"/>
      <c r="O25" s="133"/>
      <c r="P25" s="117">
        <f t="shared" si="8"/>
        <v>0.12739001899999999</v>
      </c>
      <c r="Q25" s="117">
        <f t="shared" si="9"/>
        <v>1.910850285</v>
      </c>
      <c r="R25" s="117">
        <f t="shared" si="10"/>
        <v>0.14839081077228158</v>
      </c>
      <c r="S25" s="117">
        <f t="shared" si="11"/>
        <v>2.2258621615842236</v>
      </c>
    </row>
    <row r="26" spans="1:206" s="51" customFormat="1" ht="31.5" customHeight="1" x14ac:dyDescent="0.2">
      <c r="A26" s="138"/>
      <c r="B26" s="131"/>
      <c r="C26" s="147" t="s">
        <v>153</v>
      </c>
      <c r="D26" s="148"/>
      <c r="E26" s="148"/>
      <c r="F26" s="148"/>
      <c r="G26" s="148"/>
      <c r="H26" s="148"/>
      <c r="I26" s="149"/>
      <c r="J26" s="131"/>
      <c r="K26" s="133"/>
      <c r="L26" s="131"/>
      <c r="M26" s="133"/>
      <c r="N26" s="75"/>
      <c r="O26" s="133"/>
      <c r="P26" s="117"/>
      <c r="Q26" s="117"/>
      <c r="R26" s="117"/>
      <c r="S26" s="117"/>
    </row>
    <row r="27" spans="1:206" s="51" customFormat="1" ht="27" customHeight="1" x14ac:dyDescent="0.2">
      <c r="A27" s="163">
        <v>1</v>
      </c>
      <c r="B27" s="164" t="s">
        <v>121</v>
      </c>
      <c r="C27" s="165" t="s">
        <v>122</v>
      </c>
      <c r="D27" s="166" t="s">
        <v>150</v>
      </c>
      <c r="E27" s="161">
        <v>0.06</v>
      </c>
      <c r="F27" s="159">
        <v>7.85</v>
      </c>
      <c r="G27" s="159">
        <v>1.1200000000000001</v>
      </c>
      <c r="H27" s="157">
        <f>F27*$H$5</f>
        <v>14.639935999999999</v>
      </c>
      <c r="I27" s="157">
        <f>G27*$I$5</f>
        <v>2.6885712000000006</v>
      </c>
      <c r="J27" s="70" t="s">
        <v>86</v>
      </c>
      <c r="K27" s="133" t="s">
        <v>129</v>
      </c>
      <c r="L27" s="113">
        <v>1.0149999999999999</v>
      </c>
      <c r="M27" s="113">
        <v>29.305</v>
      </c>
      <c r="N27" s="135">
        <f t="shared" si="7"/>
        <v>33.678628182989996</v>
      </c>
      <c r="O27" s="161">
        <f>N27+N28+N29+N30</f>
        <v>53.735965495264075</v>
      </c>
      <c r="P27" s="177">
        <f t="shared" si="8"/>
        <v>71.064472695264072</v>
      </c>
      <c r="Q27" s="177">
        <f t="shared" si="9"/>
        <v>4.2638683617158444</v>
      </c>
      <c r="R27" s="177">
        <f t="shared" si="10"/>
        <v>82.779756240988561</v>
      </c>
      <c r="S27" s="177">
        <f t="shared" si="11"/>
        <v>4.9667853744593131</v>
      </c>
    </row>
    <row r="28" spans="1:206" s="51" customFormat="1" ht="4.9000000000000004" customHeight="1" x14ac:dyDescent="0.2">
      <c r="A28" s="163"/>
      <c r="B28" s="164"/>
      <c r="C28" s="165"/>
      <c r="D28" s="166"/>
      <c r="E28" s="161"/>
      <c r="F28" s="159"/>
      <c r="G28" s="159"/>
      <c r="H28" s="160"/>
      <c r="I28" s="160"/>
      <c r="J28" s="70" t="s">
        <v>123</v>
      </c>
      <c r="K28" s="128" t="s">
        <v>130</v>
      </c>
      <c r="L28" s="117">
        <v>2.9</v>
      </c>
      <c r="M28" s="113">
        <v>3.5</v>
      </c>
      <c r="N28" s="135">
        <f t="shared" si="7"/>
        <v>11.492451180000002</v>
      </c>
      <c r="O28" s="161"/>
      <c r="P28" s="183"/>
      <c r="Q28" s="183"/>
      <c r="R28" s="183"/>
      <c r="S28" s="183"/>
    </row>
    <row r="29" spans="1:206" s="51" customFormat="1" ht="4.9000000000000004" customHeight="1" x14ac:dyDescent="0.2">
      <c r="A29" s="163"/>
      <c r="B29" s="164"/>
      <c r="C29" s="165"/>
      <c r="D29" s="166"/>
      <c r="E29" s="161"/>
      <c r="F29" s="159"/>
      <c r="G29" s="159"/>
      <c r="H29" s="160"/>
      <c r="I29" s="160"/>
      <c r="J29" s="70" t="s">
        <v>71</v>
      </c>
      <c r="K29" s="133" t="s">
        <v>129</v>
      </c>
      <c r="L29" s="113">
        <v>3.78E-2</v>
      </c>
      <c r="M29" s="117">
        <v>152.77799999999999</v>
      </c>
      <c r="N29" s="135">
        <f t="shared" si="7"/>
        <v>6.5388179409940808</v>
      </c>
      <c r="O29" s="161"/>
      <c r="P29" s="183"/>
      <c r="Q29" s="183"/>
      <c r="R29" s="183"/>
      <c r="S29" s="183"/>
    </row>
    <row r="30" spans="1:206" s="51" customFormat="1" ht="4.9000000000000004" customHeight="1" x14ac:dyDescent="0.2">
      <c r="A30" s="163"/>
      <c r="B30" s="164"/>
      <c r="C30" s="165"/>
      <c r="D30" s="167"/>
      <c r="E30" s="161"/>
      <c r="F30" s="159"/>
      <c r="G30" s="159"/>
      <c r="H30" s="158"/>
      <c r="I30" s="158"/>
      <c r="J30" s="70" t="s">
        <v>88</v>
      </c>
      <c r="K30" s="114" t="s">
        <v>8</v>
      </c>
      <c r="L30" s="113">
        <v>2.2999999999999998</v>
      </c>
      <c r="M30" s="117">
        <v>0.77800000000000002</v>
      </c>
      <c r="N30" s="135">
        <f t="shared" si="7"/>
        <v>2.0260681912799998</v>
      </c>
      <c r="O30" s="161"/>
      <c r="P30" s="178"/>
      <c r="Q30" s="178"/>
      <c r="R30" s="178"/>
      <c r="S30" s="178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</row>
    <row r="31" spans="1:206" s="51" customFormat="1" ht="31.5" customHeight="1" x14ac:dyDescent="0.2">
      <c r="A31" s="121">
        <v>2</v>
      </c>
      <c r="B31" s="129" t="s">
        <v>26</v>
      </c>
      <c r="C31" s="70" t="s">
        <v>73</v>
      </c>
      <c r="D31" s="128" t="s">
        <v>25</v>
      </c>
      <c r="E31" s="67">
        <v>1.0800000000000001E-2</v>
      </c>
      <c r="F31" s="113"/>
      <c r="G31" s="117"/>
      <c r="H31" s="117"/>
      <c r="I31" s="117"/>
      <c r="J31" s="70" t="s">
        <v>73</v>
      </c>
      <c r="K31" s="128" t="s">
        <v>25</v>
      </c>
      <c r="L31" s="113">
        <v>1</v>
      </c>
      <c r="M31" s="128">
        <v>294.44400000000002</v>
      </c>
      <c r="N31" s="135">
        <f t="shared" si="7"/>
        <v>333.38751677280004</v>
      </c>
      <c r="O31" s="113">
        <f>N31</f>
        <v>333.38751677280004</v>
      </c>
      <c r="P31" s="117">
        <f>H27+I27+O31</f>
        <v>350.71602397280003</v>
      </c>
      <c r="Q31" s="117">
        <f t="shared" si="9"/>
        <v>3.7877330589062406</v>
      </c>
      <c r="R31" s="117">
        <f t="shared" si="10"/>
        <v>408.53306685003901</v>
      </c>
      <c r="S31" s="117">
        <f t="shared" si="11"/>
        <v>4.4121571219804219</v>
      </c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</row>
    <row r="32" spans="1:206" s="51" customFormat="1" ht="31.5" customHeight="1" x14ac:dyDescent="0.2">
      <c r="A32" s="121">
        <v>3</v>
      </c>
      <c r="B32" s="129" t="s">
        <v>26</v>
      </c>
      <c r="C32" s="70" t="s">
        <v>124</v>
      </c>
      <c r="D32" s="128" t="s">
        <v>25</v>
      </c>
      <c r="E32" s="67">
        <v>4.0000000000000001E-3</v>
      </c>
      <c r="F32" s="113"/>
      <c r="G32" s="117"/>
      <c r="H32" s="117"/>
      <c r="I32" s="117"/>
      <c r="J32" s="70" t="s">
        <v>124</v>
      </c>
      <c r="K32" s="128" t="s">
        <v>25</v>
      </c>
      <c r="L32" s="113">
        <v>1</v>
      </c>
      <c r="M32" s="128">
        <v>317.08300000000003</v>
      </c>
      <c r="N32" s="135">
        <f t="shared" si="7"/>
        <v>359.02077807960006</v>
      </c>
      <c r="O32" s="113">
        <f>N32</f>
        <v>359.02077807960006</v>
      </c>
      <c r="P32" s="117">
        <f t="shared" si="8"/>
        <v>359.02077807960006</v>
      </c>
      <c r="Q32" s="117">
        <f t="shared" si="9"/>
        <v>1.4360831123184004</v>
      </c>
      <c r="R32" s="117">
        <f t="shared" si="10"/>
        <v>418.20689534026394</v>
      </c>
      <c r="S32" s="117">
        <f t="shared" si="11"/>
        <v>1.6728275813610558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</row>
    <row r="33" spans="1:206" ht="26.25" customHeight="1" x14ac:dyDescent="0.2">
      <c r="A33" s="121"/>
      <c r="B33" s="124"/>
      <c r="C33" s="147" t="s">
        <v>84</v>
      </c>
      <c r="D33" s="148"/>
      <c r="E33" s="148"/>
      <c r="F33" s="148"/>
      <c r="G33" s="148"/>
      <c r="H33" s="148"/>
      <c r="I33" s="149"/>
      <c r="J33" s="27"/>
      <c r="K33" s="121"/>
      <c r="L33" s="32"/>
      <c r="M33" s="126"/>
      <c r="N33" s="126"/>
      <c r="O33" s="126"/>
      <c r="P33" s="126"/>
      <c r="Q33" s="52"/>
      <c r="R33" s="126"/>
      <c r="S33" s="52"/>
    </row>
    <row r="34" spans="1:206" s="6" customFormat="1" ht="33" customHeight="1" x14ac:dyDescent="0.25">
      <c r="A34" s="80">
        <v>1</v>
      </c>
      <c r="B34" s="76" t="s">
        <v>143</v>
      </c>
      <c r="C34" s="77" t="s">
        <v>142</v>
      </c>
      <c r="D34" s="128" t="s">
        <v>130</v>
      </c>
      <c r="E34" s="120">
        <v>1.89</v>
      </c>
      <c r="F34" s="80"/>
      <c r="G34" s="80"/>
      <c r="H34" s="120"/>
      <c r="I34" s="120"/>
      <c r="J34" s="77"/>
      <c r="K34" s="128"/>
      <c r="L34" s="117"/>
      <c r="M34" s="78"/>
      <c r="N34" s="117"/>
      <c r="O34" s="113">
        <v>2.2000000000000002</v>
      </c>
      <c r="P34" s="117">
        <f t="shared" ref="P34:P35" si="12">H34+I34+O34</f>
        <v>2.2000000000000002</v>
      </c>
      <c r="Q34" s="117">
        <f t="shared" ref="Q34:Q35" si="13">E34*P34</f>
        <v>4.1580000000000004</v>
      </c>
      <c r="R34" s="117">
        <f t="shared" ref="R34:R35" si="14">P34*$R$5</f>
        <v>2.562679449</v>
      </c>
      <c r="S34" s="117">
        <f t="shared" ref="S34:S35" si="15">E34*R34</f>
        <v>4.8434641586099998</v>
      </c>
    </row>
    <row r="35" spans="1:206" s="6" customFormat="1" ht="58.9" customHeight="1" x14ac:dyDescent="0.25">
      <c r="A35" s="80">
        <v>2</v>
      </c>
      <c r="B35" s="76" t="s">
        <v>28</v>
      </c>
      <c r="C35" s="77" t="s">
        <v>45</v>
      </c>
      <c r="D35" s="128" t="s">
        <v>130</v>
      </c>
      <c r="E35" s="120">
        <v>1.89</v>
      </c>
      <c r="F35" s="80"/>
      <c r="G35" s="80"/>
      <c r="H35" s="120"/>
      <c r="I35" s="120"/>
      <c r="J35" s="77" t="s">
        <v>45</v>
      </c>
      <c r="K35" s="128" t="s">
        <v>130</v>
      </c>
      <c r="L35" s="117">
        <v>1</v>
      </c>
      <c r="M35" s="78"/>
      <c r="N35" s="117">
        <v>31.667000000000002</v>
      </c>
      <c r="O35" s="113">
        <f t="shared" ref="O35" si="16">N35</f>
        <v>31.667000000000002</v>
      </c>
      <c r="P35" s="117">
        <f t="shared" si="12"/>
        <v>31.667000000000002</v>
      </c>
      <c r="Q35" s="117">
        <f t="shared" si="13"/>
        <v>59.850630000000002</v>
      </c>
      <c r="R35" s="117">
        <f t="shared" si="14"/>
        <v>36.887440959764994</v>
      </c>
      <c r="S35" s="117">
        <f t="shared" si="15"/>
        <v>69.717263413955834</v>
      </c>
    </row>
    <row r="36" spans="1:206" ht="26.25" customHeight="1" x14ac:dyDescent="0.2">
      <c r="A36" s="128"/>
      <c r="B36" s="129"/>
      <c r="C36" s="170" t="s">
        <v>85</v>
      </c>
      <c r="D36" s="170"/>
      <c r="E36" s="170"/>
      <c r="F36" s="170"/>
      <c r="G36" s="170"/>
      <c r="H36" s="170"/>
      <c r="I36" s="170"/>
      <c r="J36" s="70"/>
      <c r="K36" s="128"/>
      <c r="L36" s="67"/>
      <c r="M36" s="117"/>
      <c r="N36" s="117"/>
      <c r="O36" s="117"/>
      <c r="P36" s="117"/>
      <c r="Q36" s="79"/>
      <c r="R36" s="117"/>
      <c r="S36" s="79"/>
    </row>
    <row r="37" spans="1:206" s="6" customFormat="1" ht="36.75" customHeight="1" x14ac:dyDescent="0.2">
      <c r="A37" s="128">
        <v>1</v>
      </c>
      <c r="B37" s="129" t="s">
        <v>37</v>
      </c>
      <c r="C37" s="115" t="s">
        <v>38</v>
      </c>
      <c r="D37" s="128" t="s">
        <v>130</v>
      </c>
      <c r="E37" s="73">
        <v>10</v>
      </c>
      <c r="F37" s="128">
        <f>0.1+0.04</f>
        <v>0.14000000000000001</v>
      </c>
      <c r="G37" s="128">
        <v>0.01</v>
      </c>
      <c r="H37" s="117">
        <f>F37*$H$5</f>
        <v>0.2610944</v>
      </c>
      <c r="I37" s="117">
        <f>G37*$I$5</f>
        <v>2.4005100000000001E-2</v>
      </c>
      <c r="J37" s="70" t="s">
        <v>9</v>
      </c>
      <c r="K37" s="128" t="s">
        <v>128</v>
      </c>
      <c r="L37" s="67">
        <f>0.0204+0.0051*2</f>
        <v>3.0600000000000002E-2</v>
      </c>
      <c r="M37" s="113">
        <v>23</v>
      </c>
      <c r="N37" s="117">
        <f>L37*M37*$N$5</f>
        <v>0.79688543256000011</v>
      </c>
      <c r="O37" s="113">
        <f>N37</f>
        <v>0.79688543256000011</v>
      </c>
      <c r="P37" s="117">
        <f t="shared" ref="P37:P51" si="17">H37+I37+O37</f>
        <v>1.0819849325600002</v>
      </c>
      <c r="Q37" s="117">
        <f t="shared" ref="Q37:Q51" si="18">E37*P37</f>
        <v>10.819849325600002</v>
      </c>
      <c r="R37" s="117">
        <f t="shared" ref="R37:R51" si="19">P37*$R$5</f>
        <v>1.2603547958178014</v>
      </c>
      <c r="S37" s="117">
        <f t="shared" ref="S37:S51" si="20">E37*R37</f>
        <v>12.603547958178014</v>
      </c>
    </row>
    <row r="38" spans="1:206" ht="30" customHeight="1" x14ac:dyDescent="0.2">
      <c r="A38" s="159">
        <v>2</v>
      </c>
      <c r="B38" s="164" t="s">
        <v>92</v>
      </c>
      <c r="C38" s="165" t="s">
        <v>99</v>
      </c>
      <c r="D38" s="171" t="s">
        <v>130</v>
      </c>
      <c r="E38" s="172">
        <v>10</v>
      </c>
      <c r="F38" s="171">
        <v>0.74</v>
      </c>
      <c r="G38" s="173">
        <v>0.03</v>
      </c>
      <c r="H38" s="168">
        <f>F38*$H$5</f>
        <v>1.3800703999999999</v>
      </c>
      <c r="I38" s="168">
        <f>G38*$I$5</f>
        <v>7.2015300000000004E-2</v>
      </c>
      <c r="J38" s="70" t="s">
        <v>93</v>
      </c>
      <c r="K38" s="128" t="s">
        <v>8</v>
      </c>
      <c r="L38" s="117">
        <v>0.49199999999999999</v>
      </c>
      <c r="M38" s="113">
        <v>0.49</v>
      </c>
      <c r="N38" s="117">
        <f>L38*M38*$N$5</f>
        <v>0.272965530096</v>
      </c>
      <c r="O38" s="168">
        <f>N38+N39</f>
        <v>4.6148135859000003</v>
      </c>
      <c r="P38" s="177">
        <f t="shared" si="17"/>
        <v>6.0668992858999999</v>
      </c>
      <c r="Q38" s="177">
        <f t="shared" si="18"/>
        <v>60.668992858999999</v>
      </c>
      <c r="R38" s="177">
        <f t="shared" si="19"/>
        <v>7.0670536905130463</v>
      </c>
      <c r="S38" s="177">
        <f t="shared" si="20"/>
        <v>70.670536905130461</v>
      </c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</row>
    <row r="39" spans="1:206" ht="26.25" customHeight="1" x14ac:dyDescent="0.2">
      <c r="A39" s="159"/>
      <c r="B39" s="164"/>
      <c r="C39" s="165"/>
      <c r="D39" s="171"/>
      <c r="E39" s="172"/>
      <c r="F39" s="171"/>
      <c r="G39" s="173"/>
      <c r="H39" s="169"/>
      <c r="I39" s="169"/>
      <c r="J39" s="70" t="s">
        <v>94</v>
      </c>
      <c r="K39" s="130" t="s">
        <v>130</v>
      </c>
      <c r="L39" s="117">
        <v>1.0149999999999999</v>
      </c>
      <c r="M39" s="113">
        <v>3.778</v>
      </c>
      <c r="N39" s="117">
        <f>L39*M39*$N$5</f>
        <v>4.3418480558040002</v>
      </c>
      <c r="O39" s="169"/>
      <c r="P39" s="178"/>
      <c r="Q39" s="178"/>
      <c r="R39" s="178"/>
      <c r="S39" s="178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</row>
    <row r="40" spans="1:206" ht="33" customHeight="1" x14ac:dyDescent="0.2">
      <c r="A40" s="130">
        <v>3</v>
      </c>
      <c r="B40" s="131" t="s">
        <v>95</v>
      </c>
      <c r="C40" s="132" t="s">
        <v>91</v>
      </c>
      <c r="D40" s="130" t="s">
        <v>130</v>
      </c>
      <c r="E40" s="73">
        <v>425</v>
      </c>
      <c r="F40" s="130">
        <v>0.20200000000000001</v>
      </c>
      <c r="G40" s="130">
        <v>0.01</v>
      </c>
      <c r="H40" s="113">
        <f t="shared" ref="H40:H41" si="21">F40*$H$5</f>
        <v>0.37672191999999999</v>
      </c>
      <c r="I40" s="113">
        <f>G40*$I$5</f>
        <v>2.4005100000000001E-2</v>
      </c>
      <c r="J40" s="69" t="s">
        <v>96</v>
      </c>
      <c r="K40" s="130" t="s">
        <v>4</v>
      </c>
      <c r="L40" s="71">
        <v>0.13900000000000001</v>
      </c>
      <c r="M40" s="135">
        <v>0.94399999999999995</v>
      </c>
      <c r="N40" s="117">
        <f t="shared" ref="N40:N41" si="22">L40*M40*$N$5</f>
        <v>0.14857078561920001</v>
      </c>
      <c r="O40" s="113">
        <f t="shared" ref="O40:O41" si="23">N40</f>
        <v>0.14857078561920001</v>
      </c>
      <c r="P40" s="117">
        <f t="shared" si="17"/>
        <v>0.54929780561919994</v>
      </c>
      <c r="Q40" s="117">
        <f t="shared" si="18"/>
        <v>233.45156738815999</v>
      </c>
      <c r="R40" s="117">
        <f t="shared" si="19"/>
        <v>0.63985190810960013</v>
      </c>
      <c r="S40" s="117">
        <f t="shared" si="20"/>
        <v>271.93706094658006</v>
      </c>
    </row>
    <row r="41" spans="1:206" ht="33" customHeight="1" x14ac:dyDescent="0.2">
      <c r="A41" s="128">
        <v>4</v>
      </c>
      <c r="B41" s="129" t="s">
        <v>97</v>
      </c>
      <c r="C41" s="115" t="s">
        <v>98</v>
      </c>
      <c r="D41" s="128" t="s">
        <v>130</v>
      </c>
      <c r="E41" s="73">
        <v>425</v>
      </c>
      <c r="F41" s="128">
        <v>7.3999999999999996E-2</v>
      </c>
      <c r="G41" s="128"/>
      <c r="H41" s="113">
        <f t="shared" si="21"/>
        <v>0.13800704</v>
      </c>
      <c r="I41" s="113"/>
      <c r="J41" s="70" t="s">
        <v>46</v>
      </c>
      <c r="K41" s="128" t="s">
        <v>8</v>
      </c>
      <c r="L41" s="113">
        <v>0.42</v>
      </c>
      <c r="M41" s="113">
        <v>1.101</v>
      </c>
      <c r="N41" s="117">
        <f t="shared" si="22"/>
        <v>0.52358022410400007</v>
      </c>
      <c r="O41" s="113">
        <f t="shared" si="23"/>
        <v>0.52358022410400007</v>
      </c>
      <c r="P41" s="117">
        <f t="shared" si="17"/>
        <v>0.66158726410400004</v>
      </c>
      <c r="Q41" s="117">
        <f t="shared" si="18"/>
        <v>281.17458724420004</v>
      </c>
      <c r="R41" s="117">
        <f t="shared" si="19"/>
        <v>0.7706527661088437</v>
      </c>
      <c r="S41" s="117">
        <f t="shared" si="20"/>
        <v>327.52742559625858</v>
      </c>
    </row>
    <row r="42" spans="1:206" ht="26.25" customHeight="1" x14ac:dyDescent="0.2">
      <c r="A42" s="128"/>
      <c r="B42" s="129"/>
      <c r="C42" s="170" t="s">
        <v>87</v>
      </c>
      <c r="D42" s="170"/>
      <c r="E42" s="170"/>
      <c r="F42" s="170"/>
      <c r="G42" s="170"/>
      <c r="H42" s="170"/>
      <c r="I42" s="170"/>
      <c r="J42" s="70"/>
      <c r="K42" s="128"/>
      <c r="L42" s="67"/>
      <c r="M42" s="117"/>
      <c r="N42" s="117"/>
      <c r="O42" s="117"/>
      <c r="P42" s="117"/>
      <c r="Q42" s="117"/>
      <c r="R42" s="117"/>
      <c r="S42" s="117"/>
    </row>
    <row r="43" spans="1:206" s="6" customFormat="1" ht="21.75" customHeight="1" x14ac:dyDescent="0.2">
      <c r="A43" s="159">
        <v>1</v>
      </c>
      <c r="B43" s="164" t="s">
        <v>30</v>
      </c>
      <c r="C43" s="165" t="s">
        <v>144</v>
      </c>
      <c r="D43" s="171" t="s">
        <v>130</v>
      </c>
      <c r="E43" s="172">
        <v>13</v>
      </c>
      <c r="F43" s="171">
        <v>1.5</v>
      </c>
      <c r="G43" s="173">
        <v>0.224</v>
      </c>
      <c r="H43" s="175">
        <f>F43*$H$5</f>
        <v>2.7974399999999999</v>
      </c>
      <c r="I43" s="175">
        <f>G43*$I$5</f>
        <v>0.53771424000000001</v>
      </c>
      <c r="J43" s="70" t="s">
        <v>48</v>
      </c>
      <c r="K43" s="114" t="s">
        <v>25</v>
      </c>
      <c r="L43" s="67">
        <v>5.28E-2</v>
      </c>
      <c r="M43" s="67">
        <v>17.597999999999999</v>
      </c>
      <c r="N43" s="113">
        <f t="shared" ref="N43:N63" si="24">L43*M43*$N$5</f>
        <v>1.0520681211532801</v>
      </c>
      <c r="O43" s="161">
        <f>N43+N44</f>
        <v>1.05475237278012</v>
      </c>
      <c r="P43" s="177">
        <f t="shared" si="17"/>
        <v>4.3899066127801198</v>
      </c>
      <c r="Q43" s="177">
        <f t="shared" si="18"/>
        <v>57.068785966141562</v>
      </c>
      <c r="R43" s="177">
        <f t="shared" si="19"/>
        <v>5.1136015725458233</v>
      </c>
      <c r="S43" s="177">
        <f t="shared" si="20"/>
        <v>66.476820443095704</v>
      </c>
    </row>
    <row r="44" spans="1:206" s="6" customFormat="1" ht="21.75" customHeight="1" x14ac:dyDescent="0.2">
      <c r="A44" s="159"/>
      <c r="B44" s="164"/>
      <c r="C44" s="165"/>
      <c r="D44" s="171"/>
      <c r="E44" s="172"/>
      <c r="F44" s="171"/>
      <c r="G44" s="173"/>
      <c r="H44" s="175"/>
      <c r="I44" s="175"/>
      <c r="J44" s="70" t="s">
        <v>47</v>
      </c>
      <c r="K44" s="133" t="s">
        <v>128</v>
      </c>
      <c r="L44" s="67">
        <v>1.5699999999999999E-2</v>
      </c>
      <c r="M44" s="67">
        <v>0.151</v>
      </c>
      <c r="N44" s="113">
        <f t="shared" si="24"/>
        <v>2.68425162684E-3</v>
      </c>
      <c r="O44" s="161"/>
      <c r="P44" s="178"/>
      <c r="Q44" s="178"/>
      <c r="R44" s="178"/>
      <c r="S44" s="178"/>
    </row>
    <row r="45" spans="1:206" s="50" customFormat="1" ht="12.6" customHeight="1" x14ac:dyDescent="0.25">
      <c r="A45" s="174">
        <v>2</v>
      </c>
      <c r="B45" s="151" t="s">
        <v>62</v>
      </c>
      <c r="C45" s="152" t="s">
        <v>63</v>
      </c>
      <c r="D45" s="153" t="s">
        <v>130</v>
      </c>
      <c r="E45" s="172">
        <v>60</v>
      </c>
      <c r="F45" s="153">
        <v>0.57999999999999996</v>
      </c>
      <c r="G45" s="156">
        <v>0.1192</v>
      </c>
      <c r="H45" s="176">
        <f>F45*$H$5</f>
        <v>1.0816767999999999</v>
      </c>
      <c r="I45" s="176">
        <f>G45*$I$5</f>
        <v>0.28614079200000003</v>
      </c>
      <c r="J45" s="69" t="s">
        <v>48</v>
      </c>
      <c r="K45" s="133" t="s">
        <v>25</v>
      </c>
      <c r="L45" s="67">
        <v>2.41E-2</v>
      </c>
      <c r="M45" s="67">
        <v>17.597999999999999</v>
      </c>
      <c r="N45" s="113">
        <f t="shared" si="24"/>
        <v>0.48020533560216</v>
      </c>
      <c r="O45" s="161">
        <f>N45+N46</f>
        <v>0.48141923283468002</v>
      </c>
      <c r="P45" s="177">
        <f t="shared" si="17"/>
        <v>1.84923682483468</v>
      </c>
      <c r="Q45" s="177">
        <f t="shared" si="18"/>
        <v>110.9542094900808</v>
      </c>
      <c r="R45" s="177">
        <f t="shared" si="19"/>
        <v>2.1540914578808392</v>
      </c>
      <c r="S45" s="177">
        <f t="shared" si="20"/>
        <v>129.24548747285036</v>
      </c>
    </row>
    <row r="46" spans="1:206" s="50" customFormat="1" ht="13.9" customHeight="1" x14ac:dyDescent="0.25">
      <c r="A46" s="174"/>
      <c r="B46" s="151"/>
      <c r="C46" s="152"/>
      <c r="D46" s="153"/>
      <c r="E46" s="172"/>
      <c r="F46" s="153"/>
      <c r="G46" s="156"/>
      <c r="H46" s="176">
        <f>F46*$H$5</f>
        <v>0</v>
      </c>
      <c r="I46" s="176">
        <f>G46*$I$5</f>
        <v>0</v>
      </c>
      <c r="J46" s="69" t="s">
        <v>47</v>
      </c>
      <c r="K46" s="133" t="s">
        <v>128</v>
      </c>
      <c r="L46" s="67">
        <v>7.1000000000000004E-3</v>
      </c>
      <c r="M46" s="67">
        <v>0.151</v>
      </c>
      <c r="N46" s="113">
        <f t="shared" si="24"/>
        <v>1.2138972325200002E-3</v>
      </c>
      <c r="O46" s="161"/>
      <c r="P46" s="178"/>
      <c r="Q46" s="178"/>
      <c r="R46" s="178"/>
      <c r="S46" s="178"/>
    </row>
    <row r="47" spans="1:206" s="50" customFormat="1" ht="21.75" customHeight="1" x14ac:dyDescent="0.25">
      <c r="A47" s="174">
        <v>3</v>
      </c>
      <c r="B47" s="151" t="s">
        <v>64</v>
      </c>
      <c r="C47" s="152" t="s">
        <v>65</v>
      </c>
      <c r="D47" s="153" t="s">
        <v>130</v>
      </c>
      <c r="E47" s="172">
        <v>14</v>
      </c>
      <c r="F47" s="153">
        <v>0.74</v>
      </c>
      <c r="G47" s="156">
        <v>0.12770000000000001</v>
      </c>
      <c r="H47" s="176">
        <f>F47*$H$5</f>
        <v>1.3800703999999999</v>
      </c>
      <c r="I47" s="176">
        <f>G47*$I$5</f>
        <v>0.30654512700000003</v>
      </c>
      <c r="J47" s="69" t="s">
        <v>48</v>
      </c>
      <c r="K47" s="133" t="s">
        <v>25</v>
      </c>
      <c r="L47" s="67">
        <v>2.6499999999999999E-2</v>
      </c>
      <c r="M47" s="67">
        <v>17.597999999999999</v>
      </c>
      <c r="N47" s="113">
        <f t="shared" si="24"/>
        <v>0.52802661383640004</v>
      </c>
      <c r="O47" s="161">
        <f>N47+N48</f>
        <v>0.52937728822188002</v>
      </c>
      <c r="P47" s="177">
        <f t="shared" si="17"/>
        <v>2.2159928152218797</v>
      </c>
      <c r="Q47" s="177">
        <f t="shared" si="18"/>
        <v>31.023899413106317</v>
      </c>
      <c r="R47" s="177">
        <f t="shared" si="19"/>
        <v>2.5813087485003474</v>
      </c>
      <c r="S47" s="177">
        <f t="shared" si="20"/>
        <v>36.138322479004863</v>
      </c>
    </row>
    <row r="48" spans="1:206" s="50" customFormat="1" ht="21.75" customHeight="1" x14ac:dyDescent="0.25">
      <c r="A48" s="174"/>
      <c r="B48" s="151"/>
      <c r="C48" s="152"/>
      <c r="D48" s="153"/>
      <c r="E48" s="172"/>
      <c r="F48" s="153"/>
      <c r="G48" s="156"/>
      <c r="H48" s="176"/>
      <c r="I48" s="176"/>
      <c r="J48" s="69" t="s">
        <v>47</v>
      </c>
      <c r="K48" s="133" t="s">
        <v>128</v>
      </c>
      <c r="L48" s="67">
        <v>7.9000000000000008E-3</v>
      </c>
      <c r="M48" s="67">
        <v>0.151</v>
      </c>
      <c r="N48" s="113">
        <f t="shared" si="24"/>
        <v>1.3506743854800002E-3</v>
      </c>
      <c r="O48" s="161"/>
      <c r="P48" s="178"/>
      <c r="Q48" s="178"/>
      <c r="R48" s="178"/>
      <c r="S48" s="178"/>
    </row>
    <row r="49" spans="1:19" s="6" customFormat="1" ht="25.15" customHeight="1" x14ac:dyDescent="0.2">
      <c r="A49" s="159">
        <v>4</v>
      </c>
      <c r="B49" s="164" t="s">
        <v>54</v>
      </c>
      <c r="C49" s="165" t="s">
        <v>140</v>
      </c>
      <c r="D49" s="171" t="s">
        <v>130</v>
      </c>
      <c r="E49" s="172">
        <v>470</v>
      </c>
      <c r="F49" s="171">
        <v>0.28899999999999998</v>
      </c>
      <c r="G49" s="173">
        <v>0.01</v>
      </c>
      <c r="H49" s="179">
        <f t="shared" ref="H49:H52" si="25">F49*$H$5</f>
        <v>0.53897343999999991</v>
      </c>
      <c r="I49" s="179">
        <f t="shared" ref="I49:I52" si="26">G49*$I$5</f>
        <v>2.4005100000000001E-2</v>
      </c>
      <c r="J49" s="70" t="s">
        <v>39</v>
      </c>
      <c r="K49" s="114" t="s">
        <v>8</v>
      </c>
      <c r="L49" s="67">
        <v>0.63</v>
      </c>
      <c r="M49" s="113">
        <v>1.11083</v>
      </c>
      <c r="N49" s="117">
        <f t="shared" si="24"/>
        <v>0.79238231654148006</v>
      </c>
      <c r="O49" s="161">
        <f>N49+N50</f>
        <v>0.89513502044148008</v>
      </c>
      <c r="P49" s="177">
        <f t="shared" si="17"/>
        <v>1.4581135604414799</v>
      </c>
      <c r="Q49" s="177">
        <f t="shared" si="18"/>
        <v>685.31337340749553</v>
      </c>
      <c r="R49" s="177">
        <f t="shared" si="19"/>
        <v>1.6984898434779996</v>
      </c>
      <c r="S49" s="177">
        <f t="shared" si="20"/>
        <v>798.29022643465976</v>
      </c>
    </row>
    <row r="50" spans="1:19" s="6" customFormat="1" ht="30.75" customHeight="1" x14ac:dyDescent="0.2">
      <c r="A50" s="159"/>
      <c r="B50" s="164"/>
      <c r="C50" s="165"/>
      <c r="D50" s="171"/>
      <c r="E50" s="172"/>
      <c r="F50" s="171"/>
      <c r="G50" s="173"/>
      <c r="H50" s="179">
        <f t="shared" si="25"/>
        <v>0</v>
      </c>
      <c r="I50" s="179">
        <f t="shared" si="26"/>
        <v>0</v>
      </c>
      <c r="J50" s="70" t="s">
        <v>31</v>
      </c>
      <c r="K50" s="128" t="s">
        <v>8</v>
      </c>
      <c r="L50" s="67">
        <v>0.55000000000000004</v>
      </c>
      <c r="M50" s="113">
        <v>0.16500000000000001</v>
      </c>
      <c r="N50" s="113">
        <f t="shared" si="24"/>
        <v>0.10275270390000002</v>
      </c>
      <c r="O50" s="161"/>
      <c r="P50" s="178"/>
      <c r="Q50" s="178"/>
      <c r="R50" s="178"/>
      <c r="S50" s="178"/>
    </row>
    <row r="51" spans="1:19" s="33" customFormat="1" ht="25.5" customHeight="1" x14ac:dyDescent="0.25">
      <c r="A51" s="159">
        <v>5</v>
      </c>
      <c r="B51" s="164" t="s">
        <v>55</v>
      </c>
      <c r="C51" s="165" t="s">
        <v>141</v>
      </c>
      <c r="D51" s="171" t="s">
        <v>130</v>
      </c>
      <c r="E51" s="172">
        <v>790</v>
      </c>
      <c r="F51" s="171">
        <v>0.23100000000000001</v>
      </c>
      <c r="G51" s="173">
        <v>8.9999999999999993E-3</v>
      </c>
      <c r="H51" s="179">
        <f t="shared" si="25"/>
        <v>0.43080575999999998</v>
      </c>
      <c r="I51" s="179">
        <f t="shared" si="26"/>
        <v>2.160459E-2</v>
      </c>
      <c r="J51" s="70" t="s">
        <v>39</v>
      </c>
      <c r="K51" s="114" t="s">
        <v>8</v>
      </c>
      <c r="L51" s="67">
        <v>0.63</v>
      </c>
      <c r="M51" s="113">
        <v>1.11083</v>
      </c>
      <c r="N51" s="113">
        <f t="shared" si="24"/>
        <v>0.79238231654148006</v>
      </c>
      <c r="O51" s="161">
        <f>N51+N52</f>
        <v>0.89513502044148008</v>
      </c>
      <c r="P51" s="177">
        <f t="shared" si="17"/>
        <v>1.3475453704414799</v>
      </c>
      <c r="Q51" s="177">
        <f t="shared" si="18"/>
        <v>1064.560842648769</v>
      </c>
      <c r="R51" s="177">
        <f t="shared" si="19"/>
        <v>1.5696940124661236</v>
      </c>
      <c r="S51" s="177">
        <f t="shared" si="20"/>
        <v>1240.0582698482376</v>
      </c>
    </row>
    <row r="52" spans="1:19" s="33" customFormat="1" ht="25.5" customHeight="1" x14ac:dyDescent="0.25">
      <c r="A52" s="159"/>
      <c r="B52" s="164"/>
      <c r="C52" s="165"/>
      <c r="D52" s="171"/>
      <c r="E52" s="172"/>
      <c r="F52" s="171"/>
      <c r="G52" s="173"/>
      <c r="H52" s="179">
        <f t="shared" si="25"/>
        <v>0</v>
      </c>
      <c r="I52" s="179">
        <f t="shared" si="26"/>
        <v>0</v>
      </c>
      <c r="J52" s="70" t="s">
        <v>31</v>
      </c>
      <c r="K52" s="128" t="s">
        <v>8</v>
      </c>
      <c r="L52" s="67">
        <v>0.55000000000000004</v>
      </c>
      <c r="M52" s="67">
        <v>0.16500000000000001</v>
      </c>
      <c r="N52" s="113">
        <f t="shared" si="24"/>
        <v>0.10275270390000002</v>
      </c>
      <c r="O52" s="161"/>
      <c r="P52" s="178"/>
      <c r="Q52" s="178"/>
      <c r="R52" s="178"/>
      <c r="S52" s="178"/>
    </row>
    <row r="53" spans="1:19" s="33" customFormat="1" ht="25.5" customHeight="1" x14ac:dyDescent="0.25">
      <c r="A53" s="62"/>
      <c r="B53" s="63"/>
      <c r="C53" s="170" t="s">
        <v>131</v>
      </c>
      <c r="D53" s="170"/>
      <c r="E53" s="170"/>
      <c r="F53" s="170"/>
      <c r="G53" s="170"/>
      <c r="H53" s="170"/>
      <c r="I53" s="170"/>
      <c r="J53" s="30"/>
      <c r="K53" s="59"/>
      <c r="L53" s="32"/>
      <c r="M53" s="32"/>
      <c r="N53" s="125"/>
      <c r="O53" s="58"/>
      <c r="P53" s="58"/>
      <c r="Q53" s="58"/>
      <c r="R53" s="58"/>
      <c r="S53" s="58"/>
    </row>
    <row r="54" spans="1:19" s="1" customFormat="1" ht="10.9" customHeight="1" x14ac:dyDescent="0.2">
      <c r="A54" s="184">
        <v>1</v>
      </c>
      <c r="B54" s="187" t="s">
        <v>101</v>
      </c>
      <c r="C54" s="190" t="s">
        <v>102</v>
      </c>
      <c r="D54" s="193" t="s">
        <v>8</v>
      </c>
      <c r="E54" s="154">
        <f>E59*1.08+E58*1.7+E57*2.33+30.144</f>
        <v>301.47820000000002</v>
      </c>
      <c r="F54" s="184">
        <v>1.38E-2</v>
      </c>
      <c r="G54" s="184">
        <v>3.2099999999999997E-2</v>
      </c>
      <c r="H54" s="177">
        <f t="shared" ref="H54" si="27">F54*$H$5</f>
        <v>2.5736447999999999E-2</v>
      </c>
      <c r="I54" s="177">
        <f t="shared" ref="I54" si="28">G54*$I$5</f>
        <v>7.7056370999999999E-2</v>
      </c>
      <c r="J54" s="69" t="s">
        <v>103</v>
      </c>
      <c r="K54" s="133" t="s">
        <v>8</v>
      </c>
      <c r="L54" s="135">
        <v>1E-3</v>
      </c>
      <c r="M54" s="71">
        <v>0.45</v>
      </c>
      <c r="N54" s="113">
        <f t="shared" si="24"/>
        <v>5.0951754000000003E-4</v>
      </c>
      <c r="O54" s="157">
        <f>N54+N55+N56</f>
        <v>1.7097144120000001E-2</v>
      </c>
      <c r="P54" s="177">
        <f t="shared" ref="P54:P63" si="29">H54+I54+O54</f>
        <v>0.11988996312</v>
      </c>
      <c r="Q54" s="177">
        <f t="shared" ref="Q54:Q63" si="30">E54*P54</f>
        <v>36.144210279483985</v>
      </c>
      <c r="R54" s="177">
        <f t="shared" ref="R54:R63" si="31">P54*$R$5</f>
        <v>0.13965433846772357</v>
      </c>
      <c r="S54" s="177">
        <f t="shared" ref="S54:S63" si="32">E54*R54</f>
        <v>42.102738583440065</v>
      </c>
    </row>
    <row r="55" spans="1:19" s="1" customFormat="1" ht="10.9" customHeight="1" x14ac:dyDescent="0.2">
      <c r="A55" s="185"/>
      <c r="B55" s="188"/>
      <c r="C55" s="191"/>
      <c r="D55" s="194"/>
      <c r="E55" s="196"/>
      <c r="F55" s="185"/>
      <c r="G55" s="185"/>
      <c r="H55" s="183"/>
      <c r="I55" s="183"/>
      <c r="J55" s="69" t="s">
        <v>72</v>
      </c>
      <c r="K55" s="133" t="s">
        <v>8</v>
      </c>
      <c r="L55" s="81">
        <v>1.34E-2</v>
      </c>
      <c r="M55" s="71">
        <v>0.95</v>
      </c>
      <c r="N55" s="113">
        <f t="shared" si="24"/>
        <v>1.4413685076E-2</v>
      </c>
      <c r="O55" s="160"/>
      <c r="P55" s="183"/>
      <c r="Q55" s="183"/>
      <c r="R55" s="183"/>
      <c r="S55" s="183"/>
    </row>
    <row r="56" spans="1:19" s="1" customFormat="1" ht="10.9" customHeight="1" x14ac:dyDescent="0.2">
      <c r="A56" s="186"/>
      <c r="B56" s="189"/>
      <c r="C56" s="192"/>
      <c r="D56" s="195"/>
      <c r="E56" s="155"/>
      <c r="F56" s="186"/>
      <c r="G56" s="186"/>
      <c r="H56" s="178"/>
      <c r="I56" s="178"/>
      <c r="J56" s="69" t="s">
        <v>88</v>
      </c>
      <c r="K56" s="114" t="s">
        <v>8</v>
      </c>
      <c r="L56" s="135">
        <v>2.3999999999999998E-3</v>
      </c>
      <c r="M56" s="71">
        <v>0.8</v>
      </c>
      <c r="N56" s="113">
        <f t="shared" si="24"/>
        <v>2.1739415040000001E-3</v>
      </c>
      <c r="O56" s="158"/>
      <c r="P56" s="178"/>
      <c r="Q56" s="178"/>
      <c r="R56" s="178"/>
      <c r="S56" s="178"/>
    </row>
    <row r="57" spans="1:19" s="51" customFormat="1" ht="36.75" customHeight="1" x14ac:dyDescent="0.2">
      <c r="A57" s="130">
        <v>2</v>
      </c>
      <c r="B57" s="131" t="s">
        <v>26</v>
      </c>
      <c r="C57" s="69" t="s">
        <v>110</v>
      </c>
      <c r="D57" s="130" t="s">
        <v>4</v>
      </c>
      <c r="E57" s="73">
        <f>1.03*28</f>
        <v>28.84</v>
      </c>
      <c r="F57" s="135"/>
      <c r="G57" s="71"/>
      <c r="H57" s="117">
        <f t="shared" ref="H57:H63" si="33">F57*$H$5</f>
        <v>0</v>
      </c>
      <c r="I57" s="117">
        <f t="shared" ref="I57:I63" si="34">G57*$I$5</f>
        <v>0</v>
      </c>
      <c r="J57" s="69" t="s">
        <v>110</v>
      </c>
      <c r="K57" s="130" t="s">
        <v>4</v>
      </c>
      <c r="L57" s="71">
        <v>1</v>
      </c>
      <c r="M57" s="71">
        <v>0.82799999999999996</v>
      </c>
      <c r="N57" s="113">
        <f t="shared" si="24"/>
        <v>0.9375122736</v>
      </c>
      <c r="O57" s="135">
        <f t="shared" ref="O57:O63" si="35">N57</f>
        <v>0.9375122736</v>
      </c>
      <c r="P57" s="117">
        <f t="shared" si="29"/>
        <v>0.9375122736</v>
      </c>
      <c r="Q57" s="117">
        <f t="shared" si="30"/>
        <v>27.037853970623999</v>
      </c>
      <c r="R57" s="117">
        <f t="shared" si="31"/>
        <v>1.0920651985181749</v>
      </c>
      <c r="S57" s="117">
        <f t="shared" si="32"/>
        <v>31.495160325264163</v>
      </c>
    </row>
    <row r="58" spans="1:19" s="51" customFormat="1" ht="36.75" customHeight="1" x14ac:dyDescent="0.2">
      <c r="A58" s="130">
        <v>3</v>
      </c>
      <c r="B58" s="131" t="s">
        <v>26</v>
      </c>
      <c r="C58" s="69" t="s">
        <v>111</v>
      </c>
      <c r="D58" s="130" t="s">
        <v>4</v>
      </c>
      <c r="E58" s="73">
        <f>1.03*35+32</f>
        <v>68.050000000000011</v>
      </c>
      <c r="F58" s="135"/>
      <c r="G58" s="71"/>
      <c r="H58" s="117">
        <f t="shared" si="33"/>
        <v>0</v>
      </c>
      <c r="I58" s="117">
        <f t="shared" si="34"/>
        <v>0</v>
      </c>
      <c r="J58" s="69" t="s">
        <v>110</v>
      </c>
      <c r="K58" s="130" t="s">
        <v>4</v>
      </c>
      <c r="L58" s="71">
        <v>1</v>
      </c>
      <c r="M58" s="71">
        <v>0.64200000000000002</v>
      </c>
      <c r="N58" s="113">
        <f t="shared" si="24"/>
        <v>0.72691169040000003</v>
      </c>
      <c r="O58" s="135">
        <f t="shared" si="35"/>
        <v>0.72691169040000003</v>
      </c>
      <c r="P58" s="117">
        <f t="shared" si="29"/>
        <v>0.72691169040000003</v>
      </c>
      <c r="Q58" s="117">
        <f t="shared" si="30"/>
        <v>49.466340531720007</v>
      </c>
      <c r="R58" s="117">
        <f t="shared" si="31"/>
        <v>0.8467462046481502</v>
      </c>
      <c r="S58" s="117">
        <f t="shared" si="32"/>
        <v>57.621079226306634</v>
      </c>
    </row>
    <row r="59" spans="1:19" s="51" customFormat="1" ht="36.75" customHeight="1" x14ac:dyDescent="0.2">
      <c r="A59" s="130">
        <v>4</v>
      </c>
      <c r="B59" s="131" t="s">
        <v>26</v>
      </c>
      <c r="C59" s="69" t="s">
        <v>104</v>
      </c>
      <c r="D59" s="130" t="s">
        <v>4</v>
      </c>
      <c r="E59" s="73">
        <f>0.78*105</f>
        <v>81.900000000000006</v>
      </c>
      <c r="F59" s="135"/>
      <c r="G59" s="71"/>
      <c r="H59" s="117">
        <f t="shared" si="33"/>
        <v>0</v>
      </c>
      <c r="I59" s="117">
        <f t="shared" si="34"/>
        <v>0</v>
      </c>
      <c r="J59" s="69" t="s">
        <v>104</v>
      </c>
      <c r="K59" s="130" t="s">
        <v>4</v>
      </c>
      <c r="L59" s="71">
        <v>1</v>
      </c>
      <c r="M59" s="71">
        <v>0.40799999999999997</v>
      </c>
      <c r="N59" s="113">
        <f t="shared" si="24"/>
        <v>0.46196256959999998</v>
      </c>
      <c r="O59" s="135">
        <f t="shared" si="35"/>
        <v>0.46196256959999998</v>
      </c>
      <c r="P59" s="117">
        <f t="shared" si="29"/>
        <v>0.46196256959999998</v>
      </c>
      <c r="Q59" s="117">
        <f t="shared" si="30"/>
        <v>37.834734450239999</v>
      </c>
      <c r="R59" s="117">
        <f t="shared" si="31"/>
        <v>0.53811908332779634</v>
      </c>
      <c r="S59" s="117">
        <f t="shared" si="32"/>
        <v>44.071952924546522</v>
      </c>
    </row>
    <row r="60" spans="1:19" s="51" customFormat="1" ht="31.5" customHeight="1" x14ac:dyDescent="0.2">
      <c r="A60" s="60">
        <v>5</v>
      </c>
      <c r="B60" s="131" t="s">
        <v>119</v>
      </c>
      <c r="C60" s="69" t="s">
        <v>120</v>
      </c>
      <c r="D60" s="131" t="s">
        <v>10</v>
      </c>
      <c r="E60" s="73">
        <v>35</v>
      </c>
      <c r="F60" s="131" t="s">
        <v>127</v>
      </c>
      <c r="G60" s="133">
        <v>4.8999999999999998E-3</v>
      </c>
      <c r="H60" s="135">
        <f>F60*$H$5</f>
        <v>0.11562752</v>
      </c>
      <c r="I60" s="135">
        <f>G60*$I$5</f>
        <v>1.1762499000000001E-2</v>
      </c>
      <c r="J60" s="131"/>
      <c r="K60" s="133"/>
      <c r="L60" s="131"/>
      <c r="M60" s="133"/>
      <c r="N60" s="75"/>
      <c r="O60" s="133"/>
      <c r="P60" s="117">
        <f t="shared" si="29"/>
        <v>0.12739001899999999</v>
      </c>
      <c r="Q60" s="117">
        <f t="shared" si="30"/>
        <v>4.4586506649999995</v>
      </c>
      <c r="R60" s="117">
        <f t="shared" si="31"/>
        <v>0.14839081077228158</v>
      </c>
      <c r="S60" s="117">
        <f t="shared" si="32"/>
        <v>5.1936783770298556</v>
      </c>
    </row>
    <row r="61" spans="1:19" s="51" customFormat="1" ht="36.75" customHeight="1" x14ac:dyDescent="0.2">
      <c r="A61" s="130">
        <v>6</v>
      </c>
      <c r="B61" s="131" t="s">
        <v>74</v>
      </c>
      <c r="C61" s="69" t="s">
        <v>105</v>
      </c>
      <c r="D61" s="130" t="s">
        <v>8</v>
      </c>
      <c r="E61" s="73">
        <f>E54</f>
        <v>301.47820000000002</v>
      </c>
      <c r="F61" s="135">
        <v>3.2599999999999999E-3</v>
      </c>
      <c r="G61" s="71">
        <v>1.34E-2</v>
      </c>
      <c r="H61" s="117">
        <f t="shared" si="33"/>
        <v>6.0797695999999998E-3</v>
      </c>
      <c r="I61" s="117">
        <f t="shared" si="34"/>
        <v>3.2166834000000005E-2</v>
      </c>
      <c r="J61" s="69" t="s">
        <v>75</v>
      </c>
      <c r="K61" s="130" t="s">
        <v>8</v>
      </c>
      <c r="L61" s="135">
        <v>5.8999999999999999E-3</v>
      </c>
      <c r="M61" s="71">
        <v>1.042</v>
      </c>
      <c r="N61" s="113">
        <f t="shared" si="24"/>
        <v>6.9609154053600006E-3</v>
      </c>
      <c r="O61" s="135">
        <f t="shared" si="35"/>
        <v>6.9609154053600006E-3</v>
      </c>
      <c r="P61" s="117">
        <f t="shared" si="29"/>
        <v>4.5207519005360006E-2</v>
      </c>
      <c r="Q61" s="117">
        <f t="shared" si="30"/>
        <v>13.629081456201726</v>
      </c>
      <c r="R61" s="117">
        <f t="shared" si="31"/>
        <v>5.2660172679687721E-2</v>
      </c>
      <c r="S61" s="117">
        <f t="shared" si="32"/>
        <v>15.875894071161431</v>
      </c>
    </row>
    <row r="62" spans="1:19" s="51" customFormat="1" ht="31.5" customHeight="1" x14ac:dyDescent="0.2">
      <c r="A62" s="130">
        <v>7</v>
      </c>
      <c r="B62" s="131" t="s">
        <v>26</v>
      </c>
      <c r="C62" s="69" t="s">
        <v>106</v>
      </c>
      <c r="D62" s="130" t="s">
        <v>4</v>
      </c>
      <c r="E62" s="73">
        <v>32</v>
      </c>
      <c r="F62" s="135"/>
      <c r="G62" s="71"/>
      <c r="H62" s="117">
        <f t="shared" si="33"/>
        <v>0</v>
      </c>
      <c r="I62" s="117">
        <f t="shared" si="34"/>
        <v>0</v>
      </c>
      <c r="J62" s="69" t="s">
        <v>106</v>
      </c>
      <c r="K62" s="130" t="s">
        <v>4</v>
      </c>
      <c r="L62" s="135">
        <v>1</v>
      </c>
      <c r="M62" s="71">
        <v>0.36480000000000001</v>
      </c>
      <c r="N62" s="113">
        <f t="shared" si="24"/>
        <v>0.41304888576000004</v>
      </c>
      <c r="O62" s="135">
        <f t="shared" si="35"/>
        <v>0.41304888576000004</v>
      </c>
      <c r="P62" s="117">
        <f t="shared" si="29"/>
        <v>0.41304888576000004</v>
      </c>
      <c r="Q62" s="117">
        <f t="shared" si="30"/>
        <v>13.217564344320001</v>
      </c>
      <c r="R62" s="117">
        <f t="shared" si="31"/>
        <v>0.4811417686225003</v>
      </c>
      <c r="S62" s="117">
        <f t="shared" si="32"/>
        <v>15.39653659592001</v>
      </c>
    </row>
    <row r="63" spans="1:19" s="51" customFormat="1" ht="31.5" customHeight="1" x14ac:dyDescent="0.2">
      <c r="A63" s="130">
        <v>8</v>
      </c>
      <c r="B63" s="131" t="s">
        <v>107</v>
      </c>
      <c r="C63" s="69" t="s">
        <v>109</v>
      </c>
      <c r="D63" s="130" t="s">
        <v>4</v>
      </c>
      <c r="E63" s="73">
        <v>32</v>
      </c>
      <c r="F63" s="135">
        <v>0.23</v>
      </c>
      <c r="G63" s="71"/>
      <c r="H63" s="117">
        <f t="shared" si="33"/>
        <v>0.42894080000000001</v>
      </c>
      <c r="I63" s="117">
        <f t="shared" si="34"/>
        <v>0</v>
      </c>
      <c r="J63" s="69" t="s">
        <v>108</v>
      </c>
      <c r="K63" s="130" t="s">
        <v>4</v>
      </c>
      <c r="L63" s="135">
        <v>1</v>
      </c>
      <c r="M63" s="71">
        <v>0.55000000000000004</v>
      </c>
      <c r="N63" s="113">
        <f t="shared" si="24"/>
        <v>0.62274366000000014</v>
      </c>
      <c r="O63" s="135">
        <f t="shared" si="35"/>
        <v>0.62274366000000014</v>
      </c>
      <c r="P63" s="117">
        <f t="shared" si="29"/>
        <v>1.0516844600000002</v>
      </c>
      <c r="Q63" s="117">
        <f t="shared" si="30"/>
        <v>33.653902720000005</v>
      </c>
      <c r="R63" s="117">
        <f t="shared" si="31"/>
        <v>1.2250591602157557</v>
      </c>
      <c r="S63" s="117">
        <f t="shared" si="32"/>
        <v>39.201893126904181</v>
      </c>
    </row>
    <row r="64" spans="1:19" s="43" customFormat="1" ht="33.75" customHeight="1" x14ac:dyDescent="0.2">
      <c r="A64" s="180" t="s">
        <v>32</v>
      </c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</row>
    <row r="65" spans="1:19" s="51" customFormat="1" ht="28.5" customHeight="1" x14ac:dyDescent="0.2">
      <c r="A65" s="130">
        <v>1</v>
      </c>
      <c r="B65" s="105" t="s">
        <v>33</v>
      </c>
      <c r="C65" s="69" t="s">
        <v>147</v>
      </c>
      <c r="D65" s="114" t="s">
        <v>4</v>
      </c>
      <c r="E65" s="73">
        <v>240</v>
      </c>
      <c r="F65" s="130">
        <v>7.5999999999999998E-2</v>
      </c>
      <c r="G65" s="130">
        <v>3.6999999999999998E-2</v>
      </c>
      <c r="H65" s="135">
        <f t="shared" ref="H65:H67" si="36">F65*$H$5</f>
        <v>0.14173696</v>
      </c>
      <c r="I65" s="135">
        <f t="shared" ref="I65:I67" si="37">G65*$I$5</f>
        <v>8.8818869999999994E-2</v>
      </c>
      <c r="J65" s="69" t="s">
        <v>76</v>
      </c>
      <c r="K65" s="106" t="s">
        <v>146</v>
      </c>
      <c r="L65" s="71">
        <v>1.02</v>
      </c>
      <c r="M65" s="135">
        <v>0.29799999999999999</v>
      </c>
      <c r="N65" s="135">
        <f t="shared" ref="N65:N67" si="38">L65*M65*$N$5</f>
        <v>0.34416211435200006</v>
      </c>
      <c r="O65" s="135">
        <f t="shared" ref="O65:O75" si="39">N65</f>
        <v>0.34416211435200006</v>
      </c>
      <c r="P65" s="117">
        <f t="shared" ref="P65:P75" si="40">H65+I65+O65</f>
        <v>0.57471794435200008</v>
      </c>
      <c r="Q65" s="117">
        <f t="shared" ref="Q65:Q75" si="41">E65*P65</f>
        <v>137.93230664448001</v>
      </c>
      <c r="R65" s="117">
        <f t="shared" ref="R65:R75" si="42">P65*$R$5</f>
        <v>0.66946266589199821</v>
      </c>
      <c r="S65" s="117">
        <f t="shared" ref="S65:S75" si="43">E65*R65</f>
        <v>160.67103981407956</v>
      </c>
    </row>
    <row r="66" spans="1:19" s="51" customFormat="1" ht="28.5" customHeight="1" x14ac:dyDescent="0.2">
      <c r="A66" s="130">
        <v>2</v>
      </c>
      <c r="B66" s="105" t="s">
        <v>33</v>
      </c>
      <c r="C66" s="69" t="s">
        <v>148</v>
      </c>
      <c r="D66" s="114" t="s">
        <v>4</v>
      </c>
      <c r="E66" s="73">
        <v>300</v>
      </c>
      <c r="F66" s="130">
        <v>7.5999999999999998E-2</v>
      </c>
      <c r="G66" s="130">
        <v>3.6999999999999998E-2</v>
      </c>
      <c r="H66" s="135">
        <f t="shared" si="36"/>
        <v>0.14173696</v>
      </c>
      <c r="I66" s="135">
        <f t="shared" si="37"/>
        <v>8.8818869999999994E-2</v>
      </c>
      <c r="J66" s="69" t="s">
        <v>76</v>
      </c>
      <c r="K66" s="106" t="s">
        <v>146</v>
      </c>
      <c r="L66" s="71">
        <v>1.02</v>
      </c>
      <c r="M66" s="135">
        <v>0.129</v>
      </c>
      <c r="N66" s="135">
        <f t="shared" si="38"/>
        <v>0.14898292869600002</v>
      </c>
      <c r="O66" s="135">
        <f t="shared" si="39"/>
        <v>0.14898292869600002</v>
      </c>
      <c r="P66" s="117">
        <f t="shared" si="40"/>
        <v>0.37953875869600001</v>
      </c>
      <c r="Q66" s="117">
        <f t="shared" si="41"/>
        <v>113.86162760880001</v>
      </c>
      <c r="R66" s="117">
        <f t="shared" si="42"/>
        <v>0.44210735318600414</v>
      </c>
      <c r="S66" s="117">
        <f t="shared" si="43"/>
        <v>132.63220595580125</v>
      </c>
    </row>
    <row r="67" spans="1:19" s="51" customFormat="1" ht="53.25" customHeight="1" x14ac:dyDescent="0.2">
      <c r="A67" s="130">
        <v>3</v>
      </c>
      <c r="B67" s="105" t="s">
        <v>49</v>
      </c>
      <c r="C67" s="69" t="s">
        <v>132</v>
      </c>
      <c r="D67" s="106" t="s">
        <v>10</v>
      </c>
      <c r="E67" s="107">
        <v>1</v>
      </c>
      <c r="F67" s="130">
        <v>1.27</v>
      </c>
      <c r="G67" s="130">
        <v>0.08</v>
      </c>
      <c r="H67" s="71">
        <f t="shared" si="36"/>
        <v>2.3684992</v>
      </c>
      <c r="I67" s="71">
        <f t="shared" si="37"/>
        <v>0.19204080000000001</v>
      </c>
      <c r="J67" s="69" t="s">
        <v>27</v>
      </c>
      <c r="K67" s="106" t="s">
        <v>10</v>
      </c>
      <c r="L67" s="135">
        <v>1</v>
      </c>
      <c r="M67" s="71">
        <v>7</v>
      </c>
      <c r="N67" s="135">
        <f t="shared" si="38"/>
        <v>7.9258284000000003</v>
      </c>
      <c r="O67" s="135">
        <f t="shared" si="39"/>
        <v>7.9258284000000003</v>
      </c>
      <c r="P67" s="117">
        <f t="shared" si="40"/>
        <v>10.4863684</v>
      </c>
      <c r="Q67" s="117">
        <f t="shared" si="41"/>
        <v>10.4863684</v>
      </c>
      <c r="R67" s="117">
        <f t="shared" si="42"/>
        <v>12.215091269692277</v>
      </c>
      <c r="S67" s="117">
        <f t="shared" si="43"/>
        <v>12.215091269692277</v>
      </c>
    </row>
    <row r="68" spans="1:19" s="51" customFormat="1" ht="40.9" customHeight="1" x14ac:dyDescent="0.2">
      <c r="A68" s="130">
        <v>4</v>
      </c>
      <c r="B68" s="119" t="s">
        <v>56</v>
      </c>
      <c r="C68" s="69" t="s">
        <v>149</v>
      </c>
      <c r="D68" s="106" t="s">
        <v>10</v>
      </c>
      <c r="E68" s="107">
        <v>11</v>
      </c>
      <c r="F68" s="135">
        <v>0.9</v>
      </c>
      <c r="G68" s="71">
        <v>0.05</v>
      </c>
      <c r="H68" s="71">
        <f>F68*$H$5</f>
        <v>1.678464</v>
      </c>
      <c r="I68" s="71">
        <f>G68*$I$5</f>
        <v>0.12002550000000001</v>
      </c>
      <c r="J68" s="69" t="s">
        <v>77</v>
      </c>
      <c r="K68" s="106" t="s">
        <v>10</v>
      </c>
      <c r="L68" s="135">
        <v>1</v>
      </c>
      <c r="M68" s="71">
        <v>1.2</v>
      </c>
      <c r="N68" s="135">
        <f>L68*M68*$N$5</f>
        <v>1.3587134400000001</v>
      </c>
      <c r="O68" s="135">
        <f t="shared" si="39"/>
        <v>1.3587134400000001</v>
      </c>
      <c r="P68" s="117">
        <f t="shared" si="40"/>
        <v>3.1572029400000003</v>
      </c>
      <c r="Q68" s="117">
        <f t="shared" si="41"/>
        <v>34.729232340000003</v>
      </c>
      <c r="R68" s="117">
        <f t="shared" si="42"/>
        <v>3.677681404845627</v>
      </c>
      <c r="S68" s="117">
        <f t="shared" si="43"/>
        <v>40.454495453301895</v>
      </c>
    </row>
    <row r="69" spans="1:19" s="44" customFormat="1" ht="42.6" customHeight="1" x14ac:dyDescent="0.2">
      <c r="A69" s="128">
        <v>5</v>
      </c>
      <c r="B69" s="108" t="s">
        <v>50</v>
      </c>
      <c r="C69" s="115" t="s">
        <v>133</v>
      </c>
      <c r="D69" s="128" t="s">
        <v>10</v>
      </c>
      <c r="E69" s="109">
        <v>24</v>
      </c>
      <c r="F69" s="128">
        <v>0.19500000000000001</v>
      </c>
      <c r="G69" s="128">
        <v>1.1299999999999999E-2</v>
      </c>
      <c r="H69" s="117">
        <f>F69*$H$5</f>
        <v>0.36366720000000002</v>
      </c>
      <c r="I69" s="82">
        <f>G69*$I$5</f>
        <v>2.7125763000000001E-2</v>
      </c>
      <c r="J69" s="83" t="s">
        <v>51</v>
      </c>
      <c r="K69" s="114" t="s">
        <v>10</v>
      </c>
      <c r="L69" s="117">
        <v>1</v>
      </c>
      <c r="M69" s="113">
        <v>0.68100000000000005</v>
      </c>
      <c r="N69" s="117">
        <f>L69*M69*$N$5</f>
        <v>0.77106987720000009</v>
      </c>
      <c r="O69" s="82">
        <f t="shared" si="39"/>
        <v>0.77106987720000009</v>
      </c>
      <c r="P69" s="117">
        <f t="shared" si="40"/>
        <v>1.1618628402000002</v>
      </c>
      <c r="Q69" s="117">
        <f t="shared" si="41"/>
        <v>27.884708164800003</v>
      </c>
      <c r="R69" s="117">
        <f t="shared" si="42"/>
        <v>1.3534009196078687</v>
      </c>
      <c r="S69" s="117">
        <f t="shared" si="43"/>
        <v>32.481622070588848</v>
      </c>
    </row>
    <row r="70" spans="1:19" s="44" customFormat="1" ht="42" customHeight="1" x14ac:dyDescent="0.2">
      <c r="A70" s="128">
        <v>6</v>
      </c>
      <c r="B70" s="108" t="s">
        <v>34</v>
      </c>
      <c r="C70" s="115" t="s">
        <v>35</v>
      </c>
      <c r="D70" s="128" t="s">
        <v>10</v>
      </c>
      <c r="E70" s="117">
        <v>1</v>
      </c>
      <c r="F70" s="128">
        <v>0.29799999999999999</v>
      </c>
      <c r="G70" s="128">
        <v>4.0000000000000002E-4</v>
      </c>
      <c r="H70" s="117">
        <f t="shared" ref="H70:H75" si="44">F70*$H$5</f>
        <v>0.55575807999999993</v>
      </c>
      <c r="I70" s="116">
        <f t="shared" ref="I70:I71" si="45">G70*$I$5</f>
        <v>9.6020400000000009E-4</v>
      </c>
      <c r="J70" s="83" t="s">
        <v>36</v>
      </c>
      <c r="K70" s="114" t="s">
        <v>10</v>
      </c>
      <c r="L70" s="117">
        <v>1</v>
      </c>
      <c r="M70" s="113">
        <v>1</v>
      </c>
      <c r="N70" s="117">
        <f t="shared" ref="N70:N71" si="46">L70*M70*$N$5</f>
        <v>1.1322612000000001</v>
      </c>
      <c r="O70" s="82">
        <f t="shared" si="39"/>
        <v>1.1322612000000001</v>
      </c>
      <c r="P70" s="117">
        <f t="shared" si="40"/>
        <v>1.6889794839999999</v>
      </c>
      <c r="Q70" s="117">
        <f t="shared" si="41"/>
        <v>1.6889794839999999</v>
      </c>
      <c r="R70" s="117">
        <f t="shared" si="42"/>
        <v>1.9674150061042832</v>
      </c>
      <c r="S70" s="117">
        <f t="shared" si="43"/>
        <v>1.9674150061042832</v>
      </c>
    </row>
    <row r="71" spans="1:19" s="44" customFormat="1" ht="42" customHeight="1" x14ac:dyDescent="0.2">
      <c r="A71" s="128">
        <v>7</v>
      </c>
      <c r="B71" s="108" t="s">
        <v>52</v>
      </c>
      <c r="C71" s="115" t="s">
        <v>53</v>
      </c>
      <c r="D71" s="128" t="s">
        <v>10</v>
      </c>
      <c r="E71" s="117">
        <v>8</v>
      </c>
      <c r="F71" s="128">
        <v>0.113</v>
      </c>
      <c r="G71" s="128">
        <v>5.0000000000000001E-4</v>
      </c>
      <c r="H71" s="117">
        <f t="shared" si="44"/>
        <v>0.21074048000000001</v>
      </c>
      <c r="I71" s="116">
        <f t="shared" si="45"/>
        <v>1.2002550000000001E-3</v>
      </c>
      <c r="J71" s="83" t="s">
        <v>36</v>
      </c>
      <c r="K71" s="114" t="s">
        <v>10</v>
      </c>
      <c r="L71" s="117">
        <v>1</v>
      </c>
      <c r="M71" s="117">
        <v>0.84</v>
      </c>
      <c r="N71" s="117">
        <f t="shared" si="46"/>
        <v>0.95109940800000004</v>
      </c>
      <c r="O71" s="82">
        <f t="shared" si="39"/>
        <v>0.95109940800000004</v>
      </c>
      <c r="P71" s="117">
        <f t="shared" si="40"/>
        <v>1.1630401430000001</v>
      </c>
      <c r="Q71" s="117">
        <f t="shared" si="41"/>
        <v>9.3043211440000011</v>
      </c>
      <c r="R71" s="117">
        <f t="shared" si="42"/>
        <v>1.3547723058309642</v>
      </c>
      <c r="S71" s="117">
        <f t="shared" si="43"/>
        <v>10.838178446647714</v>
      </c>
    </row>
    <row r="72" spans="1:19" s="51" customFormat="1" ht="30" customHeight="1" x14ac:dyDescent="0.2">
      <c r="A72" s="130">
        <v>8</v>
      </c>
      <c r="B72" s="119" t="s">
        <v>82</v>
      </c>
      <c r="C72" s="69" t="s">
        <v>83</v>
      </c>
      <c r="D72" s="106" t="s">
        <v>10</v>
      </c>
      <c r="E72" s="73">
        <v>9</v>
      </c>
      <c r="F72" s="135">
        <v>0.34</v>
      </c>
      <c r="G72" s="71"/>
      <c r="H72" s="71">
        <f t="shared" si="44"/>
        <v>0.63408640000000005</v>
      </c>
      <c r="I72" s="71"/>
      <c r="J72" s="69" t="s">
        <v>83</v>
      </c>
      <c r="K72" s="106" t="s">
        <v>10</v>
      </c>
      <c r="L72" s="135">
        <v>1</v>
      </c>
      <c r="M72" s="71">
        <v>0.13</v>
      </c>
      <c r="N72" s="136">
        <f>L72*M72*$N$5</f>
        <v>0.14719395600000001</v>
      </c>
      <c r="O72" s="135">
        <f>N72</f>
        <v>0.14719395600000001</v>
      </c>
      <c r="P72" s="117">
        <f t="shared" si="40"/>
        <v>0.78128035600000012</v>
      </c>
      <c r="Q72" s="117">
        <f t="shared" si="41"/>
        <v>7.0315232040000009</v>
      </c>
      <c r="R72" s="117">
        <f t="shared" si="42"/>
        <v>0.910077778285729</v>
      </c>
      <c r="S72" s="117">
        <f t="shared" si="43"/>
        <v>8.1907000045715606</v>
      </c>
    </row>
    <row r="73" spans="1:19" s="56" customFormat="1" ht="24" customHeight="1" x14ac:dyDescent="0.2">
      <c r="A73" s="130">
        <v>9</v>
      </c>
      <c r="B73" s="131" t="s">
        <v>78</v>
      </c>
      <c r="C73" s="132" t="s">
        <v>81</v>
      </c>
      <c r="D73" s="133" t="s">
        <v>80</v>
      </c>
      <c r="E73" s="73">
        <v>5</v>
      </c>
      <c r="F73" s="130"/>
      <c r="G73" s="130"/>
      <c r="H73" s="71"/>
      <c r="I73" s="110"/>
      <c r="J73" s="132" t="s">
        <v>79</v>
      </c>
      <c r="K73" s="133" t="s">
        <v>80</v>
      </c>
      <c r="L73" s="71">
        <v>1</v>
      </c>
      <c r="M73" s="111">
        <v>1</v>
      </c>
      <c r="N73" s="136">
        <f>L73*M73*$N$5</f>
        <v>1.1322612000000001</v>
      </c>
      <c r="O73" s="110">
        <f>N73</f>
        <v>1.1322612000000001</v>
      </c>
      <c r="P73" s="117">
        <f t="shared" si="40"/>
        <v>1.1322612000000001</v>
      </c>
      <c r="Q73" s="117">
        <f t="shared" si="41"/>
        <v>5.6613060000000006</v>
      </c>
      <c r="R73" s="117">
        <f t="shared" si="42"/>
        <v>1.3189193218818538</v>
      </c>
      <c r="S73" s="117">
        <f t="shared" si="43"/>
        <v>6.594596609409269</v>
      </c>
    </row>
    <row r="74" spans="1:19" s="44" customFormat="1" ht="21" customHeight="1" x14ac:dyDescent="0.2">
      <c r="A74" s="128">
        <v>10</v>
      </c>
      <c r="B74" s="129" t="s">
        <v>57</v>
      </c>
      <c r="C74" s="115" t="s">
        <v>58</v>
      </c>
      <c r="D74" s="114" t="s">
        <v>4</v>
      </c>
      <c r="E74" s="117">
        <v>50</v>
      </c>
      <c r="F74" s="128">
        <v>7.6999999999999999E-2</v>
      </c>
      <c r="G74" s="128">
        <v>5.8999999999999997E-2</v>
      </c>
      <c r="H74" s="117">
        <f t="shared" si="44"/>
        <v>0.14360191999999999</v>
      </c>
      <c r="I74" s="82">
        <f t="shared" ref="I74:I75" si="47">G74*$I$5</f>
        <v>0.14163009000000001</v>
      </c>
      <c r="J74" s="115"/>
      <c r="K74" s="114"/>
      <c r="L74" s="117"/>
      <c r="M74" s="112"/>
      <c r="N74" s="117"/>
      <c r="O74" s="82"/>
      <c r="P74" s="117">
        <f t="shared" si="40"/>
        <v>0.28523200999999998</v>
      </c>
      <c r="Q74" s="117">
        <f t="shared" si="41"/>
        <v>14.261600499999998</v>
      </c>
      <c r="R74" s="117">
        <f t="shared" si="42"/>
        <v>0.33225373191998286</v>
      </c>
      <c r="S74" s="117">
        <f t="shared" si="43"/>
        <v>16.612686595999143</v>
      </c>
    </row>
    <row r="75" spans="1:19" s="44" customFormat="1" ht="21" customHeight="1" x14ac:dyDescent="0.2">
      <c r="A75" s="128">
        <v>11</v>
      </c>
      <c r="B75" s="129" t="s">
        <v>59</v>
      </c>
      <c r="C75" s="115" t="s">
        <v>60</v>
      </c>
      <c r="D75" s="114" t="s">
        <v>130</v>
      </c>
      <c r="E75" s="117">
        <v>3</v>
      </c>
      <c r="F75" s="128">
        <v>0.36199999999999999</v>
      </c>
      <c r="G75" s="128">
        <v>2.1399999999999999E-2</v>
      </c>
      <c r="H75" s="117">
        <f t="shared" si="44"/>
        <v>0.67511551999999997</v>
      </c>
      <c r="I75" s="82">
        <f t="shared" si="47"/>
        <v>5.1370914000000004E-2</v>
      </c>
      <c r="J75" s="115" t="s">
        <v>61</v>
      </c>
      <c r="K75" s="114" t="s">
        <v>25</v>
      </c>
      <c r="L75" s="117">
        <v>2.1700000000000001E-2</v>
      </c>
      <c r="M75" s="113">
        <v>17.597999999999999</v>
      </c>
      <c r="N75" s="117">
        <f>L75*M75*$N$5</f>
        <v>0.43238405736792002</v>
      </c>
      <c r="O75" s="82">
        <f t="shared" si="39"/>
        <v>0.43238405736792002</v>
      </c>
      <c r="P75" s="117">
        <f t="shared" si="40"/>
        <v>1.15887049136792</v>
      </c>
      <c r="Q75" s="117">
        <f t="shared" si="41"/>
        <v>3.4766114741037599</v>
      </c>
      <c r="R75" s="117">
        <f t="shared" si="42"/>
        <v>1.3499152692186818</v>
      </c>
      <c r="S75" s="117">
        <f t="shared" si="43"/>
        <v>4.0497458076560449</v>
      </c>
    </row>
    <row r="76" spans="1:19" ht="19.5" customHeight="1" x14ac:dyDescent="0.2">
      <c r="A76" s="121"/>
      <c r="B76" s="124"/>
      <c r="C76" s="34" t="s">
        <v>7</v>
      </c>
      <c r="D76" s="121"/>
      <c r="E76" s="126"/>
      <c r="F76" s="121"/>
      <c r="G76" s="121"/>
      <c r="H76" s="126"/>
      <c r="I76" s="126"/>
      <c r="J76" s="134"/>
      <c r="K76" s="121"/>
      <c r="L76" s="32"/>
      <c r="M76" s="125"/>
      <c r="N76" s="126"/>
      <c r="O76" s="126"/>
      <c r="P76" s="126"/>
      <c r="Q76" s="45"/>
      <c r="R76" s="126"/>
      <c r="S76" s="45">
        <f>SUM(S10:S75)</f>
        <v>4312.1138702822818</v>
      </c>
    </row>
    <row r="77" spans="1:19" ht="19.5" customHeight="1" x14ac:dyDescent="0.2">
      <c r="A77" s="29"/>
      <c r="B77" s="121"/>
      <c r="C77" s="182" t="s">
        <v>2</v>
      </c>
      <c r="D77" s="182"/>
      <c r="E77" s="35"/>
      <c r="F77" s="35"/>
      <c r="G77" s="35"/>
      <c r="H77" s="37"/>
      <c r="I77" s="36"/>
      <c r="J77" s="27"/>
      <c r="K77" s="122"/>
      <c r="L77" s="46"/>
      <c r="M77" s="47"/>
      <c r="N77" s="38"/>
      <c r="O77" s="28"/>
      <c r="P77" s="123"/>
      <c r="Q77" s="123"/>
      <c r="R77" s="123"/>
      <c r="S77" s="123">
        <f>S76*11%</f>
        <v>474.33252573105102</v>
      </c>
    </row>
    <row r="78" spans="1:19" ht="19.5" customHeight="1" x14ac:dyDescent="0.2">
      <c r="A78" s="29"/>
      <c r="B78" s="121"/>
      <c r="C78" s="27" t="s">
        <v>0</v>
      </c>
      <c r="D78" s="121"/>
      <c r="E78" s="35"/>
      <c r="F78" s="35"/>
      <c r="G78" s="35"/>
      <c r="H78" s="36"/>
      <c r="I78" s="36"/>
      <c r="J78" s="27"/>
      <c r="K78" s="122"/>
      <c r="L78" s="46"/>
      <c r="M78" s="47"/>
      <c r="N78" s="38"/>
      <c r="O78" s="28"/>
      <c r="P78" s="123"/>
      <c r="Q78" s="123"/>
      <c r="R78" s="123"/>
      <c r="S78" s="123">
        <f>SUM(S76:S77)</f>
        <v>4786.4463960133326</v>
      </c>
    </row>
    <row r="79" spans="1:19" ht="19.5" customHeight="1" x14ac:dyDescent="0.2">
      <c r="A79" s="29"/>
      <c r="B79" s="121"/>
      <c r="C79" s="27" t="s">
        <v>154</v>
      </c>
      <c r="D79" s="121"/>
      <c r="E79" s="35"/>
      <c r="F79" s="35"/>
      <c r="G79" s="35"/>
      <c r="H79" s="37"/>
      <c r="I79" s="36"/>
      <c r="J79" s="27"/>
      <c r="K79" s="122"/>
      <c r="L79" s="46"/>
      <c r="M79" s="47"/>
      <c r="N79" s="38"/>
      <c r="O79" s="28"/>
      <c r="P79" s="123"/>
      <c r="Q79" s="123"/>
      <c r="R79" s="123"/>
      <c r="S79" s="123">
        <f>S78*20%</f>
        <v>957.28927920266653</v>
      </c>
    </row>
    <row r="80" spans="1:19" ht="19.5" customHeight="1" x14ac:dyDescent="0.2">
      <c r="A80" s="29"/>
      <c r="B80" s="121"/>
      <c r="C80" s="34" t="s">
        <v>0</v>
      </c>
      <c r="D80" s="121"/>
      <c r="E80" s="35"/>
      <c r="F80" s="35"/>
      <c r="G80" s="35"/>
      <c r="H80" s="37"/>
      <c r="I80" s="36"/>
      <c r="J80" s="27"/>
      <c r="K80" s="122"/>
      <c r="L80" s="46"/>
      <c r="M80" s="47"/>
      <c r="N80" s="38"/>
      <c r="O80" s="28"/>
      <c r="P80" s="123"/>
      <c r="Q80" s="48"/>
      <c r="R80" s="123"/>
      <c r="S80" s="48">
        <f>SUM(S78:S79)</f>
        <v>5743.7356752159994</v>
      </c>
    </row>
    <row r="81" spans="2:19" x14ac:dyDescent="0.2">
      <c r="C81" s="39"/>
      <c r="J81" s="39"/>
    </row>
    <row r="82" spans="2:19" x14ac:dyDescent="0.2">
      <c r="C82" s="39"/>
      <c r="J82" s="39"/>
    </row>
    <row r="83" spans="2:19" x14ac:dyDescent="0.2">
      <c r="C83" s="39"/>
      <c r="J83" s="39"/>
    </row>
    <row r="84" spans="2:19" x14ac:dyDescent="0.2">
      <c r="C84" s="39"/>
      <c r="J84" s="39"/>
    </row>
    <row r="85" spans="2:19" x14ac:dyDescent="0.2">
      <c r="C85" s="39"/>
      <c r="J85" s="39"/>
    </row>
    <row r="86" spans="2:19" x14ac:dyDescent="0.2">
      <c r="C86" s="39"/>
      <c r="J86" s="39"/>
    </row>
    <row r="87" spans="2:19" x14ac:dyDescent="0.2">
      <c r="C87" s="39"/>
      <c r="J87" s="39"/>
    </row>
    <row r="88" spans="2:19" x14ac:dyDescent="0.2">
      <c r="C88" s="39"/>
      <c r="J88" s="39"/>
    </row>
    <row r="89" spans="2:19" x14ac:dyDescent="0.2">
      <c r="C89" s="39"/>
      <c r="J89" s="39"/>
    </row>
    <row r="90" spans="2:19" x14ac:dyDescent="0.2">
      <c r="C90" s="39"/>
      <c r="J90" s="39"/>
    </row>
    <row r="91" spans="2:19" x14ac:dyDescent="0.2">
      <c r="C91" s="39"/>
      <c r="J91" s="39"/>
    </row>
    <row r="92" spans="2:19" x14ac:dyDescent="0.2">
      <c r="B92" s="2"/>
      <c r="C92" s="39"/>
      <c r="J92" s="39"/>
      <c r="K92" s="2"/>
      <c r="L92" s="2"/>
      <c r="M92" s="2"/>
      <c r="N92" s="2"/>
      <c r="O92" s="2"/>
      <c r="P92" s="2"/>
      <c r="Q92" s="2"/>
      <c r="R92" s="2"/>
      <c r="S92" s="2"/>
    </row>
    <row r="93" spans="2:19" x14ac:dyDescent="0.2">
      <c r="B93" s="2"/>
      <c r="C93" s="39"/>
      <c r="J93" s="39"/>
      <c r="K93" s="2"/>
      <c r="L93" s="2"/>
      <c r="M93" s="2"/>
      <c r="N93" s="2"/>
      <c r="O93" s="2"/>
      <c r="P93" s="2"/>
      <c r="Q93" s="2"/>
      <c r="R93" s="2"/>
      <c r="S93" s="2"/>
    </row>
    <row r="94" spans="2:19" x14ac:dyDescent="0.2">
      <c r="B94" s="2"/>
      <c r="C94" s="39"/>
      <c r="J94" s="39"/>
      <c r="K94" s="2"/>
      <c r="L94" s="2"/>
      <c r="M94" s="2"/>
      <c r="N94" s="2"/>
      <c r="O94" s="2"/>
      <c r="P94" s="2"/>
      <c r="Q94" s="2"/>
      <c r="R94" s="2"/>
      <c r="S94" s="2"/>
    </row>
    <row r="95" spans="2:19" x14ac:dyDescent="0.2">
      <c r="B95" s="2"/>
      <c r="C95" s="39"/>
      <c r="J95" s="39"/>
      <c r="K95" s="2"/>
      <c r="L95" s="2"/>
      <c r="M95" s="2"/>
      <c r="N95" s="2"/>
      <c r="O95" s="2"/>
      <c r="P95" s="2"/>
      <c r="Q95" s="2"/>
      <c r="R95" s="2"/>
      <c r="S95" s="2"/>
    </row>
    <row r="96" spans="2:19" x14ac:dyDescent="0.2">
      <c r="B96" s="2"/>
      <c r="C96" s="39"/>
      <c r="J96" s="39"/>
      <c r="K96" s="2"/>
      <c r="L96" s="2"/>
      <c r="M96" s="2"/>
      <c r="N96" s="2"/>
      <c r="O96" s="2"/>
      <c r="P96" s="2"/>
      <c r="Q96" s="2"/>
      <c r="R96" s="2"/>
      <c r="S96" s="2"/>
    </row>
    <row r="97" spans="2:19" x14ac:dyDescent="0.2">
      <c r="B97" s="2"/>
      <c r="C97" s="39"/>
      <c r="J97" s="39"/>
      <c r="K97" s="2"/>
      <c r="L97" s="2"/>
      <c r="M97" s="2"/>
      <c r="N97" s="2"/>
      <c r="O97" s="2"/>
      <c r="P97" s="2"/>
      <c r="Q97" s="2"/>
      <c r="R97" s="2"/>
      <c r="S97" s="2"/>
    </row>
    <row r="98" spans="2:19" x14ac:dyDescent="0.2">
      <c r="B98" s="2"/>
      <c r="C98" s="39"/>
      <c r="J98" s="39"/>
      <c r="K98" s="2"/>
      <c r="L98" s="2"/>
      <c r="M98" s="2"/>
      <c r="N98" s="2"/>
      <c r="O98" s="2"/>
      <c r="P98" s="2"/>
      <c r="Q98" s="2"/>
      <c r="R98" s="2"/>
      <c r="S98" s="2"/>
    </row>
    <row r="99" spans="2:19" x14ac:dyDescent="0.2">
      <c r="B99" s="2"/>
      <c r="C99" s="39"/>
      <c r="J99" s="39"/>
      <c r="K99" s="2"/>
      <c r="L99" s="2"/>
      <c r="M99" s="2"/>
      <c r="N99" s="2"/>
      <c r="O99" s="2"/>
      <c r="P99" s="2"/>
      <c r="Q99" s="2"/>
      <c r="R99" s="2"/>
      <c r="S99" s="2"/>
    </row>
    <row r="100" spans="2:19" x14ac:dyDescent="0.2">
      <c r="B100" s="2"/>
      <c r="C100" s="39"/>
      <c r="J100" s="39"/>
      <c r="K100" s="2"/>
      <c r="L100" s="2"/>
      <c r="M100" s="2"/>
      <c r="N100" s="2"/>
      <c r="O100" s="2"/>
      <c r="P100" s="2"/>
      <c r="Q100" s="2"/>
      <c r="R100" s="2"/>
      <c r="S100" s="2"/>
    </row>
    <row r="101" spans="2:19" x14ac:dyDescent="0.2">
      <c r="B101" s="2"/>
      <c r="C101" s="39"/>
      <c r="J101" s="39"/>
      <c r="K101" s="2"/>
      <c r="L101" s="2"/>
      <c r="M101" s="2"/>
      <c r="N101" s="2"/>
      <c r="O101" s="2"/>
      <c r="P101" s="2"/>
      <c r="Q101" s="2"/>
      <c r="R101" s="2"/>
      <c r="S101" s="2"/>
    </row>
    <row r="102" spans="2:19" x14ac:dyDescent="0.2">
      <c r="B102" s="2"/>
      <c r="C102" s="39"/>
      <c r="J102" s="39"/>
      <c r="K102" s="2"/>
      <c r="L102" s="2"/>
      <c r="M102" s="2"/>
      <c r="N102" s="2"/>
      <c r="O102" s="2"/>
      <c r="P102" s="2"/>
      <c r="Q102" s="2"/>
      <c r="R102" s="2"/>
      <c r="S102" s="2"/>
    </row>
    <row r="103" spans="2:19" x14ac:dyDescent="0.2">
      <c r="B103" s="2"/>
      <c r="C103" s="39"/>
      <c r="J103" s="39"/>
      <c r="K103" s="2"/>
      <c r="L103" s="2"/>
      <c r="M103" s="2"/>
      <c r="N103" s="2"/>
      <c r="O103" s="2"/>
      <c r="P103" s="2"/>
      <c r="Q103" s="2"/>
      <c r="R103" s="2"/>
      <c r="S103" s="2"/>
    </row>
    <row r="104" spans="2:19" x14ac:dyDescent="0.2">
      <c r="B104" s="2"/>
      <c r="C104" s="39"/>
      <c r="J104" s="39"/>
      <c r="K104" s="2"/>
      <c r="L104" s="2"/>
      <c r="M104" s="2"/>
      <c r="N104" s="2"/>
      <c r="O104" s="2"/>
      <c r="P104" s="2"/>
      <c r="Q104" s="2"/>
      <c r="R104" s="2"/>
      <c r="S104" s="2"/>
    </row>
    <row r="105" spans="2:19" x14ac:dyDescent="0.2">
      <c r="B105" s="2"/>
      <c r="C105" s="39"/>
      <c r="J105" s="39"/>
      <c r="K105" s="2"/>
      <c r="L105" s="2"/>
      <c r="M105" s="2"/>
      <c r="N105" s="2"/>
      <c r="O105" s="2"/>
      <c r="P105" s="2"/>
      <c r="Q105" s="2"/>
      <c r="R105" s="2"/>
      <c r="S105" s="2"/>
    </row>
    <row r="106" spans="2:19" x14ac:dyDescent="0.2">
      <c r="B106" s="2"/>
      <c r="C106" s="39"/>
      <c r="J106" s="39"/>
      <c r="K106" s="2"/>
      <c r="L106" s="2"/>
      <c r="M106" s="2"/>
      <c r="N106" s="2"/>
      <c r="O106" s="2"/>
      <c r="P106" s="2"/>
      <c r="Q106" s="2"/>
      <c r="R106" s="2"/>
      <c r="S106" s="2"/>
    </row>
    <row r="107" spans="2:19" x14ac:dyDescent="0.2">
      <c r="B107" s="2"/>
      <c r="C107" s="39"/>
      <c r="J107" s="39"/>
      <c r="K107" s="2"/>
      <c r="L107" s="2"/>
      <c r="M107" s="2"/>
      <c r="N107" s="2"/>
      <c r="O107" s="2"/>
      <c r="P107" s="2"/>
      <c r="Q107" s="2"/>
      <c r="R107" s="2"/>
      <c r="S107" s="2"/>
    </row>
    <row r="108" spans="2:19" x14ac:dyDescent="0.2">
      <c r="B108" s="2"/>
      <c r="C108" s="39"/>
      <c r="J108" s="39"/>
      <c r="K108" s="2"/>
      <c r="L108" s="2"/>
      <c r="M108" s="2"/>
      <c r="N108" s="2"/>
      <c r="O108" s="2"/>
      <c r="P108" s="2"/>
      <c r="Q108" s="2"/>
      <c r="R108" s="2"/>
      <c r="S108" s="2"/>
    </row>
    <row r="109" spans="2:19" x14ac:dyDescent="0.2">
      <c r="B109" s="2"/>
      <c r="C109" s="39"/>
      <c r="J109" s="39"/>
      <c r="K109" s="2"/>
      <c r="L109" s="2"/>
      <c r="M109" s="2"/>
      <c r="N109" s="2"/>
      <c r="O109" s="2"/>
      <c r="P109" s="2"/>
      <c r="Q109" s="2"/>
      <c r="R109" s="2"/>
      <c r="S109" s="2"/>
    </row>
    <row r="110" spans="2:19" x14ac:dyDescent="0.2">
      <c r="B110" s="2"/>
      <c r="C110" s="39"/>
      <c r="J110" s="39"/>
      <c r="K110" s="2"/>
      <c r="L110" s="2"/>
      <c r="M110" s="2"/>
      <c r="N110" s="2"/>
      <c r="O110" s="2"/>
      <c r="P110" s="2"/>
      <c r="Q110" s="2"/>
      <c r="R110" s="2"/>
      <c r="S110" s="2"/>
    </row>
    <row r="111" spans="2:19" x14ac:dyDescent="0.2">
      <c r="B111" s="2"/>
      <c r="C111" s="39"/>
      <c r="J111" s="39"/>
      <c r="K111" s="2"/>
      <c r="L111" s="2"/>
      <c r="M111" s="2"/>
      <c r="N111" s="2"/>
      <c r="O111" s="2"/>
      <c r="P111" s="2"/>
      <c r="Q111" s="2"/>
      <c r="R111" s="2"/>
      <c r="S111" s="2"/>
    </row>
    <row r="112" spans="2:19" x14ac:dyDescent="0.2">
      <c r="B112" s="2"/>
      <c r="C112" s="39"/>
      <c r="J112" s="39"/>
      <c r="K112" s="2"/>
      <c r="L112" s="2"/>
      <c r="M112" s="2"/>
      <c r="N112" s="2"/>
      <c r="O112" s="2"/>
      <c r="P112" s="2"/>
      <c r="Q112" s="2"/>
      <c r="R112" s="2"/>
      <c r="S112" s="2"/>
    </row>
    <row r="113" spans="2:19" x14ac:dyDescent="0.2">
      <c r="B113" s="2"/>
      <c r="C113" s="39"/>
      <c r="J113" s="39"/>
      <c r="K113" s="2"/>
      <c r="L113" s="2"/>
      <c r="M113" s="2"/>
      <c r="N113" s="2"/>
      <c r="O113" s="2"/>
      <c r="P113" s="2"/>
      <c r="Q113" s="2"/>
      <c r="R113" s="2"/>
      <c r="S113" s="2"/>
    </row>
    <row r="114" spans="2:19" x14ac:dyDescent="0.2">
      <c r="B114" s="2"/>
      <c r="C114" s="39"/>
      <c r="J114" s="39"/>
      <c r="K114" s="2"/>
      <c r="L114" s="2"/>
      <c r="M114" s="2"/>
      <c r="N114" s="2"/>
      <c r="O114" s="2"/>
      <c r="P114" s="2"/>
      <c r="Q114" s="2"/>
      <c r="R114" s="2"/>
      <c r="S114" s="2"/>
    </row>
    <row r="115" spans="2:19" x14ac:dyDescent="0.2">
      <c r="B115" s="2"/>
      <c r="C115" s="39"/>
      <c r="J115" s="39"/>
      <c r="K115" s="2"/>
      <c r="L115" s="2"/>
      <c r="M115" s="2"/>
      <c r="N115" s="2"/>
      <c r="O115" s="2"/>
      <c r="P115" s="2"/>
      <c r="Q115" s="2"/>
      <c r="R115" s="2"/>
      <c r="S115" s="2"/>
    </row>
    <row r="116" spans="2:19" x14ac:dyDescent="0.2">
      <c r="B116" s="2"/>
      <c r="C116" s="39"/>
      <c r="J116" s="39"/>
      <c r="K116" s="2"/>
      <c r="L116" s="2"/>
      <c r="M116" s="2"/>
      <c r="N116" s="2"/>
      <c r="O116" s="2"/>
      <c r="P116" s="2"/>
      <c r="Q116" s="2"/>
      <c r="R116" s="2"/>
      <c r="S116" s="2"/>
    </row>
    <row r="117" spans="2:19" x14ac:dyDescent="0.2">
      <c r="B117" s="2"/>
      <c r="C117" s="39"/>
      <c r="J117" s="39"/>
      <c r="K117" s="2"/>
      <c r="L117" s="2"/>
      <c r="M117" s="2"/>
      <c r="N117" s="2"/>
      <c r="O117" s="2"/>
      <c r="P117" s="2"/>
      <c r="Q117" s="2"/>
      <c r="R117" s="2"/>
      <c r="S117" s="2"/>
    </row>
    <row r="118" spans="2:19" x14ac:dyDescent="0.2">
      <c r="B118" s="2"/>
      <c r="C118" s="39"/>
      <c r="J118" s="39"/>
      <c r="K118" s="2"/>
      <c r="L118" s="2"/>
      <c r="M118" s="2"/>
      <c r="N118" s="2"/>
      <c r="O118" s="2"/>
      <c r="P118" s="2"/>
      <c r="Q118" s="2"/>
      <c r="R118" s="2"/>
      <c r="S118" s="2"/>
    </row>
    <row r="119" spans="2:19" x14ac:dyDescent="0.2">
      <c r="B119" s="2"/>
      <c r="C119" s="39"/>
      <c r="J119" s="39"/>
      <c r="K119" s="2"/>
      <c r="L119" s="2"/>
      <c r="M119" s="2"/>
      <c r="N119" s="2"/>
      <c r="O119" s="2"/>
      <c r="P119" s="2"/>
      <c r="Q119" s="2"/>
      <c r="R119" s="2"/>
      <c r="S119" s="2"/>
    </row>
    <row r="120" spans="2:19" x14ac:dyDescent="0.2">
      <c r="B120" s="2"/>
      <c r="C120" s="39"/>
      <c r="J120" s="39"/>
      <c r="K120" s="2"/>
      <c r="L120" s="2"/>
      <c r="M120" s="2"/>
      <c r="N120" s="2"/>
      <c r="O120" s="2"/>
      <c r="P120" s="2"/>
      <c r="Q120" s="2"/>
      <c r="R120" s="2"/>
      <c r="S120" s="2"/>
    </row>
    <row r="121" spans="2:19" x14ac:dyDescent="0.2">
      <c r="B121" s="2"/>
      <c r="C121" s="39"/>
      <c r="J121" s="39"/>
      <c r="K121" s="2"/>
      <c r="L121" s="2"/>
      <c r="M121" s="2"/>
      <c r="N121" s="2"/>
      <c r="O121" s="2"/>
      <c r="P121" s="2"/>
      <c r="Q121" s="2"/>
      <c r="R121" s="2"/>
      <c r="S121" s="2"/>
    </row>
    <row r="122" spans="2:19" x14ac:dyDescent="0.2">
      <c r="B122" s="2"/>
      <c r="C122" s="39"/>
      <c r="J122" s="39"/>
      <c r="K122" s="2"/>
      <c r="L122" s="2"/>
      <c r="M122" s="2"/>
      <c r="N122" s="2"/>
      <c r="O122" s="2"/>
      <c r="P122" s="2"/>
      <c r="Q122" s="2"/>
      <c r="R122" s="2"/>
      <c r="S122" s="2"/>
    </row>
    <row r="123" spans="2:19" x14ac:dyDescent="0.2">
      <c r="B123" s="2"/>
      <c r="C123" s="39"/>
      <c r="J123" s="39"/>
      <c r="K123" s="2"/>
      <c r="L123" s="2"/>
      <c r="M123" s="2"/>
      <c r="N123" s="2"/>
      <c r="O123" s="2"/>
      <c r="P123" s="2"/>
      <c r="Q123" s="2"/>
      <c r="R123" s="2"/>
      <c r="S123" s="2"/>
    </row>
    <row r="124" spans="2:19" x14ac:dyDescent="0.2">
      <c r="B124" s="2"/>
      <c r="C124" s="39"/>
      <c r="J124" s="39"/>
      <c r="K124" s="2"/>
      <c r="L124" s="2"/>
      <c r="M124" s="2"/>
      <c r="N124" s="2"/>
      <c r="O124" s="2"/>
      <c r="P124" s="2"/>
      <c r="Q124" s="2"/>
      <c r="R124" s="2"/>
      <c r="S124" s="2"/>
    </row>
    <row r="125" spans="2:19" x14ac:dyDescent="0.2">
      <c r="B125" s="2"/>
      <c r="C125" s="39"/>
      <c r="J125" s="39"/>
      <c r="K125" s="2"/>
      <c r="L125" s="2"/>
      <c r="M125" s="2"/>
      <c r="N125" s="2"/>
      <c r="O125" s="2"/>
      <c r="P125" s="2"/>
      <c r="Q125" s="2"/>
      <c r="R125" s="2"/>
      <c r="S125" s="2"/>
    </row>
    <row r="126" spans="2:19" x14ac:dyDescent="0.2">
      <c r="B126" s="2"/>
      <c r="C126" s="39"/>
      <c r="J126" s="39"/>
      <c r="K126" s="2"/>
      <c r="L126" s="2"/>
      <c r="M126" s="2"/>
      <c r="N126" s="2"/>
      <c r="O126" s="2"/>
      <c r="P126" s="2"/>
      <c r="Q126" s="2"/>
      <c r="R126" s="2"/>
      <c r="S126" s="2"/>
    </row>
    <row r="127" spans="2:19" x14ac:dyDescent="0.2">
      <c r="B127" s="2"/>
      <c r="C127" s="39"/>
      <c r="J127" s="39"/>
      <c r="K127" s="2"/>
      <c r="L127" s="2"/>
      <c r="M127" s="2"/>
      <c r="N127" s="2"/>
      <c r="O127" s="2"/>
      <c r="P127" s="2"/>
      <c r="Q127" s="2"/>
      <c r="R127" s="2"/>
      <c r="S127" s="2"/>
    </row>
    <row r="128" spans="2:19" x14ac:dyDescent="0.2">
      <c r="B128" s="2"/>
      <c r="C128" s="39"/>
      <c r="J128" s="39"/>
      <c r="K128" s="2"/>
      <c r="L128" s="2"/>
      <c r="M128" s="2"/>
      <c r="N128" s="2"/>
      <c r="O128" s="2"/>
      <c r="P128" s="2"/>
      <c r="Q128" s="2"/>
      <c r="R128" s="2"/>
      <c r="S128" s="2"/>
    </row>
    <row r="129" spans="2:19" x14ac:dyDescent="0.2">
      <c r="B129" s="2"/>
      <c r="C129" s="39"/>
      <c r="J129" s="39"/>
      <c r="K129" s="2"/>
      <c r="L129" s="2"/>
      <c r="M129" s="2"/>
      <c r="N129" s="2"/>
      <c r="O129" s="2"/>
      <c r="P129" s="2"/>
      <c r="Q129" s="2"/>
      <c r="R129" s="2"/>
      <c r="S129" s="2"/>
    </row>
    <row r="130" spans="2:19" x14ac:dyDescent="0.2">
      <c r="B130" s="2"/>
      <c r="C130" s="39"/>
      <c r="J130" s="39"/>
      <c r="K130" s="2"/>
      <c r="L130" s="2"/>
      <c r="M130" s="2"/>
      <c r="N130" s="2"/>
      <c r="O130" s="2"/>
      <c r="P130" s="2"/>
      <c r="Q130" s="2"/>
      <c r="R130" s="2"/>
      <c r="S130" s="2"/>
    </row>
    <row r="131" spans="2:19" x14ac:dyDescent="0.2">
      <c r="B131" s="2"/>
      <c r="C131" s="39"/>
      <c r="J131" s="39"/>
      <c r="K131" s="2"/>
      <c r="L131" s="2"/>
      <c r="M131" s="2"/>
      <c r="N131" s="2"/>
      <c r="O131" s="2"/>
      <c r="P131" s="2"/>
      <c r="Q131" s="2"/>
      <c r="R131" s="2"/>
      <c r="S131" s="2"/>
    </row>
    <row r="132" spans="2:19" x14ac:dyDescent="0.2">
      <c r="B132" s="2"/>
      <c r="C132" s="39"/>
      <c r="J132" s="39"/>
      <c r="K132" s="2"/>
      <c r="L132" s="2"/>
      <c r="M132" s="2"/>
      <c r="N132" s="2"/>
      <c r="O132" s="2"/>
      <c r="P132" s="2"/>
      <c r="Q132" s="2"/>
      <c r="R132" s="2"/>
      <c r="S132" s="2"/>
    </row>
    <row r="133" spans="2:19" x14ac:dyDescent="0.2">
      <c r="B133" s="2"/>
      <c r="C133" s="39"/>
      <c r="J133" s="39"/>
      <c r="K133" s="2"/>
      <c r="L133" s="2"/>
      <c r="M133" s="2"/>
      <c r="N133" s="2"/>
      <c r="O133" s="2"/>
      <c r="P133" s="2"/>
      <c r="Q133" s="2"/>
      <c r="R133" s="2"/>
      <c r="S133" s="2"/>
    </row>
    <row r="134" spans="2:19" x14ac:dyDescent="0.2">
      <c r="B134" s="2"/>
      <c r="C134" s="39"/>
      <c r="J134" s="39"/>
      <c r="K134" s="2"/>
      <c r="L134" s="2"/>
      <c r="M134" s="2"/>
      <c r="N134" s="2"/>
      <c r="O134" s="2"/>
      <c r="P134" s="2"/>
      <c r="Q134" s="2"/>
      <c r="R134" s="2"/>
      <c r="S134" s="2"/>
    </row>
    <row r="135" spans="2:19" x14ac:dyDescent="0.2">
      <c r="B135" s="2"/>
      <c r="C135" s="39"/>
      <c r="J135" s="39"/>
      <c r="K135" s="2"/>
      <c r="L135" s="2"/>
      <c r="M135" s="2"/>
      <c r="N135" s="2"/>
      <c r="O135" s="2"/>
      <c r="P135" s="2"/>
      <c r="Q135" s="2"/>
      <c r="R135" s="2"/>
      <c r="S135" s="2"/>
    </row>
    <row r="136" spans="2:19" x14ac:dyDescent="0.2">
      <c r="B136" s="2"/>
      <c r="C136" s="39"/>
      <c r="J136" s="39"/>
      <c r="K136" s="2"/>
      <c r="L136" s="2"/>
      <c r="M136" s="2"/>
      <c r="N136" s="2"/>
      <c r="O136" s="2"/>
      <c r="P136" s="2"/>
      <c r="Q136" s="2"/>
      <c r="R136" s="2"/>
      <c r="S136" s="2"/>
    </row>
    <row r="137" spans="2:19" x14ac:dyDescent="0.2">
      <c r="B137" s="2"/>
      <c r="C137" s="39"/>
      <c r="J137" s="39"/>
      <c r="K137" s="2"/>
      <c r="L137" s="2"/>
      <c r="M137" s="2"/>
      <c r="N137" s="2"/>
      <c r="O137" s="2"/>
      <c r="P137" s="2"/>
      <c r="Q137" s="2"/>
      <c r="R137" s="2"/>
      <c r="S137" s="2"/>
    </row>
    <row r="138" spans="2:19" x14ac:dyDescent="0.2">
      <c r="B138" s="2"/>
      <c r="C138" s="39"/>
      <c r="J138" s="39"/>
      <c r="K138" s="2"/>
      <c r="L138" s="2"/>
      <c r="M138" s="2"/>
      <c r="N138" s="2"/>
      <c r="O138" s="2"/>
      <c r="P138" s="2"/>
      <c r="Q138" s="2"/>
      <c r="R138" s="2"/>
      <c r="S138" s="2"/>
    </row>
    <row r="139" spans="2:19" x14ac:dyDescent="0.2">
      <c r="B139" s="2"/>
      <c r="C139" s="39"/>
      <c r="J139" s="39"/>
      <c r="K139" s="2"/>
      <c r="L139" s="2"/>
      <c r="M139" s="2"/>
      <c r="N139" s="2"/>
      <c r="O139" s="2"/>
      <c r="P139" s="2"/>
      <c r="Q139" s="2"/>
      <c r="R139" s="2"/>
      <c r="S139" s="2"/>
    </row>
    <row r="140" spans="2:19" x14ac:dyDescent="0.2">
      <c r="B140" s="2"/>
      <c r="C140" s="39"/>
      <c r="J140" s="39"/>
      <c r="K140" s="2"/>
      <c r="L140" s="2"/>
      <c r="M140" s="2"/>
      <c r="N140" s="2"/>
      <c r="O140" s="2"/>
      <c r="P140" s="2"/>
      <c r="Q140" s="2"/>
      <c r="R140" s="2"/>
      <c r="S140" s="2"/>
    </row>
    <row r="141" spans="2:19" x14ac:dyDescent="0.2">
      <c r="B141" s="2"/>
      <c r="C141" s="39"/>
      <c r="J141" s="39"/>
      <c r="K141" s="2"/>
      <c r="L141" s="2"/>
      <c r="M141" s="2"/>
      <c r="N141" s="2"/>
      <c r="O141" s="2"/>
      <c r="P141" s="2"/>
      <c r="Q141" s="2"/>
      <c r="R141" s="2"/>
      <c r="S141" s="2"/>
    </row>
    <row r="142" spans="2:19" x14ac:dyDescent="0.2">
      <c r="B142" s="2"/>
      <c r="C142" s="39"/>
      <c r="J142" s="39"/>
      <c r="K142" s="2"/>
      <c r="L142" s="2"/>
      <c r="M142" s="2"/>
      <c r="N142" s="2"/>
      <c r="O142" s="2"/>
      <c r="P142" s="2"/>
      <c r="Q142" s="2"/>
      <c r="R142" s="2"/>
      <c r="S142" s="2"/>
    </row>
    <row r="143" spans="2:19" x14ac:dyDescent="0.2">
      <c r="B143" s="2"/>
      <c r="C143" s="39"/>
      <c r="J143" s="39"/>
      <c r="K143" s="2"/>
      <c r="L143" s="2"/>
      <c r="M143" s="2"/>
      <c r="N143" s="2"/>
      <c r="O143" s="2"/>
      <c r="P143" s="2"/>
      <c r="Q143" s="2"/>
      <c r="R143" s="2"/>
      <c r="S143" s="2"/>
    </row>
    <row r="144" spans="2:19" x14ac:dyDescent="0.2">
      <c r="B144" s="2"/>
      <c r="C144" s="39"/>
      <c r="J144" s="39"/>
      <c r="K144" s="2"/>
      <c r="L144" s="2"/>
      <c r="M144" s="2"/>
      <c r="N144" s="2"/>
      <c r="O144" s="2"/>
      <c r="P144" s="2"/>
      <c r="Q144" s="2"/>
      <c r="R144" s="2"/>
      <c r="S144" s="2"/>
    </row>
    <row r="145" spans="2:19" x14ac:dyDescent="0.2">
      <c r="B145" s="2"/>
      <c r="C145" s="39"/>
      <c r="J145" s="39"/>
      <c r="K145" s="2"/>
      <c r="L145" s="2"/>
      <c r="M145" s="2"/>
      <c r="N145" s="2"/>
      <c r="O145" s="2"/>
      <c r="P145" s="2"/>
      <c r="Q145" s="2"/>
      <c r="R145" s="2"/>
      <c r="S145" s="2"/>
    </row>
    <row r="146" spans="2:19" x14ac:dyDescent="0.2">
      <c r="B146" s="2"/>
      <c r="C146" s="39"/>
      <c r="J146" s="39"/>
      <c r="K146" s="2"/>
      <c r="L146" s="2"/>
      <c r="M146" s="2"/>
      <c r="N146" s="2"/>
      <c r="O146" s="2"/>
      <c r="P146" s="2"/>
      <c r="Q146" s="2"/>
      <c r="R146" s="2"/>
      <c r="S146" s="2"/>
    </row>
    <row r="147" spans="2:19" x14ac:dyDescent="0.2">
      <c r="B147" s="2"/>
      <c r="C147" s="39"/>
      <c r="J147" s="39"/>
      <c r="K147" s="2"/>
      <c r="L147" s="2"/>
      <c r="M147" s="2"/>
      <c r="N147" s="2"/>
      <c r="O147" s="2"/>
      <c r="P147" s="2"/>
      <c r="Q147" s="2"/>
      <c r="R147" s="2"/>
      <c r="S147" s="2"/>
    </row>
    <row r="148" spans="2:19" x14ac:dyDescent="0.2">
      <c r="B148" s="2"/>
      <c r="C148" s="39"/>
      <c r="J148" s="39"/>
      <c r="K148" s="2"/>
      <c r="L148" s="2"/>
      <c r="M148" s="2"/>
      <c r="N148" s="2"/>
      <c r="O148" s="2"/>
      <c r="P148" s="2"/>
      <c r="Q148" s="2"/>
      <c r="R148" s="2"/>
      <c r="S148" s="2"/>
    </row>
    <row r="149" spans="2:19" x14ac:dyDescent="0.2">
      <c r="B149" s="2"/>
      <c r="C149" s="39"/>
      <c r="J149" s="39"/>
      <c r="K149" s="2"/>
      <c r="L149" s="2"/>
      <c r="M149" s="2"/>
      <c r="N149" s="2"/>
      <c r="O149" s="2"/>
      <c r="P149" s="2"/>
      <c r="Q149" s="2"/>
      <c r="R149" s="2"/>
      <c r="S149" s="2"/>
    </row>
    <row r="150" spans="2:19" x14ac:dyDescent="0.2">
      <c r="B150" s="2"/>
      <c r="C150" s="39"/>
      <c r="J150" s="39"/>
      <c r="K150" s="2"/>
      <c r="L150" s="2"/>
      <c r="M150" s="2"/>
      <c r="N150" s="2"/>
      <c r="O150" s="2"/>
      <c r="P150" s="2"/>
      <c r="Q150" s="2"/>
      <c r="R150" s="2"/>
      <c r="S150" s="2"/>
    </row>
    <row r="151" spans="2:19" x14ac:dyDescent="0.2">
      <c r="B151" s="2"/>
      <c r="C151" s="39"/>
      <c r="J151" s="39"/>
      <c r="K151" s="2"/>
      <c r="L151" s="2"/>
      <c r="M151" s="2"/>
      <c r="N151" s="2"/>
      <c r="O151" s="2"/>
      <c r="P151" s="2"/>
      <c r="Q151" s="2"/>
      <c r="R151" s="2"/>
      <c r="S151" s="2"/>
    </row>
    <row r="152" spans="2:19" x14ac:dyDescent="0.2">
      <c r="B152" s="2"/>
      <c r="C152" s="39"/>
      <c r="J152" s="39"/>
      <c r="K152" s="2"/>
      <c r="L152" s="2"/>
      <c r="M152" s="2"/>
      <c r="N152" s="2"/>
      <c r="O152" s="2"/>
      <c r="P152" s="2"/>
      <c r="Q152" s="2"/>
      <c r="R152" s="2"/>
      <c r="S152" s="2"/>
    </row>
    <row r="153" spans="2:19" x14ac:dyDescent="0.2">
      <c r="B153" s="2"/>
      <c r="C153" s="39"/>
      <c r="J153" s="39"/>
      <c r="K153" s="2"/>
      <c r="L153" s="2"/>
      <c r="M153" s="2"/>
      <c r="N153" s="2"/>
      <c r="O153" s="2"/>
      <c r="P153" s="2"/>
      <c r="Q153" s="2"/>
      <c r="R153" s="2"/>
      <c r="S153" s="2"/>
    </row>
    <row r="154" spans="2:19" x14ac:dyDescent="0.2">
      <c r="B154" s="2"/>
      <c r="C154" s="39"/>
      <c r="J154" s="39"/>
      <c r="K154" s="2"/>
      <c r="L154" s="2"/>
      <c r="M154" s="2"/>
      <c r="N154" s="2"/>
      <c r="O154" s="2"/>
      <c r="P154" s="2"/>
      <c r="Q154" s="2"/>
      <c r="R154" s="2"/>
      <c r="S154" s="2"/>
    </row>
    <row r="155" spans="2:19" x14ac:dyDescent="0.2">
      <c r="B155" s="2"/>
      <c r="C155" s="39"/>
      <c r="J155" s="39"/>
      <c r="K155" s="2"/>
      <c r="L155" s="2"/>
      <c r="M155" s="2"/>
      <c r="N155" s="2"/>
      <c r="O155" s="2"/>
      <c r="P155" s="2"/>
      <c r="Q155" s="2"/>
      <c r="R155" s="2"/>
      <c r="S155" s="2"/>
    </row>
    <row r="156" spans="2:19" x14ac:dyDescent="0.2">
      <c r="B156" s="2"/>
      <c r="C156" s="39"/>
      <c r="J156" s="39"/>
      <c r="K156" s="2"/>
      <c r="L156" s="2"/>
      <c r="M156" s="2"/>
      <c r="N156" s="2"/>
      <c r="O156" s="2"/>
      <c r="P156" s="2"/>
      <c r="Q156" s="2"/>
      <c r="R156" s="2"/>
      <c r="S156" s="2"/>
    </row>
    <row r="157" spans="2:19" x14ac:dyDescent="0.2">
      <c r="B157" s="2"/>
      <c r="C157" s="39"/>
      <c r="J157" s="39"/>
      <c r="K157" s="2"/>
      <c r="L157" s="2"/>
      <c r="M157" s="2"/>
      <c r="N157" s="2"/>
      <c r="O157" s="2"/>
      <c r="P157" s="2"/>
      <c r="Q157" s="2"/>
      <c r="R157" s="2"/>
      <c r="S157" s="2"/>
    </row>
    <row r="158" spans="2:19" x14ac:dyDescent="0.2">
      <c r="B158" s="2"/>
      <c r="C158" s="39"/>
      <c r="J158" s="39"/>
      <c r="K158" s="2"/>
      <c r="L158" s="2"/>
      <c r="M158" s="2"/>
      <c r="N158" s="2"/>
      <c r="O158" s="2"/>
      <c r="P158" s="2"/>
      <c r="Q158" s="2"/>
      <c r="R158" s="2"/>
      <c r="S158" s="2"/>
    </row>
    <row r="159" spans="2:19" x14ac:dyDescent="0.2">
      <c r="B159" s="2"/>
      <c r="C159" s="39"/>
      <c r="J159" s="39"/>
      <c r="K159" s="2"/>
      <c r="L159" s="2"/>
      <c r="M159" s="2"/>
      <c r="N159" s="2"/>
      <c r="O159" s="2"/>
      <c r="P159" s="2"/>
      <c r="Q159" s="2"/>
      <c r="R159" s="2"/>
      <c r="S159" s="2"/>
    </row>
    <row r="160" spans="2:19" x14ac:dyDescent="0.2">
      <c r="B160" s="2"/>
      <c r="C160" s="39"/>
      <c r="J160" s="39"/>
      <c r="K160" s="2"/>
      <c r="L160" s="2"/>
      <c r="M160" s="2"/>
      <c r="N160" s="2"/>
      <c r="O160" s="2"/>
      <c r="P160" s="2"/>
      <c r="Q160" s="2"/>
      <c r="R160" s="2"/>
      <c r="S160" s="2"/>
    </row>
    <row r="161" spans="2:19" x14ac:dyDescent="0.2">
      <c r="B161" s="2"/>
      <c r="C161" s="39"/>
      <c r="J161" s="39"/>
      <c r="K161" s="2"/>
      <c r="L161" s="2"/>
      <c r="M161" s="2"/>
      <c r="N161" s="2"/>
      <c r="O161" s="2"/>
      <c r="P161" s="2"/>
      <c r="Q161" s="2"/>
      <c r="R161" s="2"/>
      <c r="S161" s="2"/>
    </row>
    <row r="162" spans="2:19" x14ac:dyDescent="0.2">
      <c r="B162" s="2"/>
      <c r="C162" s="39"/>
      <c r="J162" s="39"/>
      <c r="K162" s="2"/>
      <c r="L162" s="2"/>
      <c r="M162" s="2"/>
      <c r="N162" s="2"/>
      <c r="O162" s="2"/>
      <c r="P162" s="2"/>
      <c r="Q162" s="2"/>
      <c r="R162" s="2"/>
      <c r="S162" s="2"/>
    </row>
    <row r="163" spans="2:19" x14ac:dyDescent="0.2">
      <c r="B163" s="2"/>
      <c r="C163" s="39"/>
      <c r="J163" s="39"/>
      <c r="K163" s="2"/>
      <c r="L163" s="2"/>
      <c r="M163" s="2"/>
      <c r="N163" s="2"/>
      <c r="O163" s="2"/>
      <c r="P163" s="2"/>
      <c r="Q163" s="2"/>
      <c r="R163" s="2"/>
      <c r="S163" s="2"/>
    </row>
    <row r="164" spans="2:19" x14ac:dyDescent="0.2">
      <c r="B164" s="2"/>
      <c r="C164" s="39"/>
      <c r="J164" s="39"/>
      <c r="K164" s="2"/>
      <c r="L164" s="2"/>
      <c r="M164" s="2"/>
      <c r="N164" s="2"/>
      <c r="O164" s="2"/>
      <c r="P164" s="2"/>
      <c r="Q164" s="2"/>
      <c r="R164" s="2"/>
      <c r="S164" s="2"/>
    </row>
    <row r="165" spans="2:19" x14ac:dyDescent="0.2">
      <c r="B165" s="2"/>
      <c r="C165" s="39"/>
      <c r="J165" s="39"/>
      <c r="K165" s="2"/>
      <c r="L165" s="2"/>
      <c r="M165" s="2"/>
      <c r="N165" s="2"/>
      <c r="O165" s="2"/>
      <c r="P165" s="2"/>
      <c r="Q165" s="2"/>
      <c r="R165" s="2"/>
      <c r="S165" s="2"/>
    </row>
    <row r="166" spans="2:19" x14ac:dyDescent="0.2">
      <c r="B166" s="2"/>
      <c r="C166" s="39"/>
      <c r="J166" s="39"/>
      <c r="K166" s="2"/>
      <c r="L166" s="2"/>
      <c r="M166" s="2"/>
      <c r="N166" s="2"/>
      <c r="O166" s="2"/>
      <c r="P166" s="2"/>
      <c r="Q166" s="2"/>
      <c r="R166" s="2"/>
      <c r="S166" s="2"/>
    </row>
    <row r="167" spans="2:19" x14ac:dyDescent="0.2">
      <c r="B167" s="2"/>
      <c r="C167" s="39"/>
      <c r="J167" s="39"/>
      <c r="K167" s="2"/>
      <c r="L167" s="2"/>
      <c r="M167" s="2"/>
      <c r="N167" s="2"/>
      <c r="O167" s="2"/>
      <c r="P167" s="2"/>
      <c r="Q167" s="2"/>
      <c r="R167" s="2"/>
      <c r="S167" s="2"/>
    </row>
    <row r="168" spans="2:19" x14ac:dyDescent="0.2">
      <c r="B168" s="2"/>
      <c r="C168" s="39"/>
      <c r="J168" s="39"/>
      <c r="K168" s="2"/>
      <c r="L168" s="2"/>
      <c r="M168" s="2"/>
      <c r="N168" s="2"/>
      <c r="O168" s="2"/>
      <c r="P168" s="2"/>
      <c r="Q168" s="2"/>
      <c r="R168" s="2"/>
      <c r="S168" s="2"/>
    </row>
    <row r="169" spans="2:19" x14ac:dyDescent="0.2">
      <c r="B169" s="2"/>
      <c r="C169" s="39"/>
      <c r="J169" s="39"/>
      <c r="K169" s="2"/>
      <c r="L169" s="2"/>
      <c r="M169" s="2"/>
      <c r="N169" s="2"/>
      <c r="O169" s="2"/>
      <c r="P169" s="2"/>
      <c r="Q169" s="2"/>
      <c r="R169" s="2"/>
      <c r="S169" s="2"/>
    </row>
    <row r="170" spans="2:19" x14ac:dyDescent="0.2">
      <c r="B170" s="2"/>
      <c r="C170" s="39"/>
      <c r="J170" s="39"/>
      <c r="K170" s="2"/>
      <c r="L170" s="2"/>
      <c r="M170" s="2"/>
      <c r="N170" s="2"/>
      <c r="O170" s="2"/>
      <c r="P170" s="2"/>
      <c r="Q170" s="2"/>
      <c r="R170" s="2"/>
      <c r="S170" s="2"/>
    </row>
    <row r="171" spans="2:19" x14ac:dyDescent="0.2">
      <c r="B171" s="2"/>
      <c r="C171" s="39"/>
      <c r="J171" s="39"/>
      <c r="K171" s="2"/>
      <c r="L171" s="2"/>
      <c r="M171" s="2"/>
      <c r="N171" s="2"/>
      <c r="O171" s="2"/>
      <c r="P171" s="2"/>
      <c r="Q171" s="2"/>
      <c r="R171" s="2"/>
      <c r="S171" s="2"/>
    </row>
    <row r="172" spans="2:19" x14ac:dyDescent="0.2">
      <c r="B172" s="2"/>
      <c r="C172" s="39"/>
      <c r="J172" s="39"/>
      <c r="K172" s="2"/>
      <c r="L172" s="2"/>
      <c r="M172" s="2"/>
      <c r="N172" s="2"/>
      <c r="O172" s="2"/>
      <c r="P172" s="2"/>
      <c r="Q172" s="2"/>
      <c r="R172" s="2"/>
      <c r="S172" s="2"/>
    </row>
    <row r="173" spans="2:19" x14ac:dyDescent="0.2">
      <c r="B173" s="2"/>
      <c r="C173" s="39"/>
      <c r="J173" s="39"/>
      <c r="K173" s="2"/>
      <c r="L173" s="2"/>
      <c r="M173" s="2"/>
      <c r="N173" s="2"/>
      <c r="O173" s="2"/>
      <c r="P173" s="2"/>
      <c r="Q173" s="2"/>
      <c r="R173" s="2"/>
      <c r="S173" s="2"/>
    </row>
    <row r="174" spans="2:19" x14ac:dyDescent="0.2">
      <c r="B174" s="2"/>
      <c r="C174" s="39"/>
      <c r="J174" s="39"/>
      <c r="K174" s="2"/>
      <c r="L174" s="2"/>
      <c r="M174" s="2"/>
      <c r="N174" s="2"/>
      <c r="O174" s="2"/>
      <c r="P174" s="2"/>
      <c r="Q174" s="2"/>
      <c r="R174" s="2"/>
      <c r="S174" s="2"/>
    </row>
    <row r="175" spans="2:19" x14ac:dyDescent="0.2">
      <c r="B175" s="2"/>
      <c r="C175" s="39"/>
      <c r="J175" s="39"/>
      <c r="K175" s="2"/>
      <c r="L175" s="2"/>
      <c r="M175" s="2"/>
      <c r="N175" s="2"/>
      <c r="O175" s="2"/>
      <c r="P175" s="2"/>
      <c r="Q175" s="2"/>
      <c r="R175" s="2"/>
      <c r="S175" s="2"/>
    </row>
    <row r="176" spans="2:19" x14ac:dyDescent="0.2">
      <c r="B176" s="2"/>
      <c r="C176" s="39"/>
      <c r="J176" s="39"/>
      <c r="K176" s="2"/>
      <c r="L176" s="2"/>
      <c r="M176" s="2"/>
      <c r="N176" s="2"/>
      <c r="O176" s="2"/>
      <c r="P176" s="2"/>
      <c r="Q176" s="2"/>
      <c r="R176" s="2"/>
      <c r="S176" s="2"/>
    </row>
    <row r="177" spans="2:19" x14ac:dyDescent="0.2">
      <c r="B177" s="2"/>
      <c r="C177" s="39"/>
      <c r="J177" s="39"/>
      <c r="K177" s="2"/>
      <c r="L177" s="2"/>
      <c r="M177" s="2"/>
      <c r="N177" s="2"/>
      <c r="O177" s="2"/>
      <c r="P177" s="2"/>
      <c r="Q177" s="2"/>
      <c r="R177" s="2"/>
      <c r="S177" s="2"/>
    </row>
    <row r="178" spans="2:19" x14ac:dyDescent="0.2">
      <c r="B178" s="2"/>
      <c r="C178" s="39"/>
      <c r="J178" s="39"/>
      <c r="K178" s="2"/>
      <c r="L178" s="2"/>
      <c r="M178" s="2"/>
      <c r="N178" s="2"/>
      <c r="O178" s="2"/>
      <c r="P178" s="2"/>
      <c r="Q178" s="2"/>
      <c r="R178" s="2"/>
      <c r="S178" s="2"/>
    </row>
    <row r="179" spans="2:19" x14ac:dyDescent="0.2">
      <c r="B179" s="2"/>
      <c r="C179" s="39"/>
      <c r="J179" s="39"/>
      <c r="K179" s="2"/>
      <c r="L179" s="2"/>
      <c r="M179" s="2"/>
      <c r="N179" s="2"/>
      <c r="O179" s="2"/>
      <c r="P179" s="2"/>
      <c r="Q179" s="2"/>
      <c r="R179" s="2"/>
      <c r="S179" s="2"/>
    </row>
    <row r="180" spans="2:19" x14ac:dyDescent="0.2">
      <c r="B180" s="2"/>
      <c r="C180" s="39"/>
      <c r="J180" s="39"/>
      <c r="K180" s="2"/>
      <c r="L180" s="2"/>
      <c r="M180" s="2"/>
      <c r="N180" s="2"/>
      <c r="O180" s="2"/>
      <c r="P180" s="2"/>
      <c r="Q180" s="2"/>
      <c r="R180" s="2"/>
      <c r="S180" s="2"/>
    </row>
    <row r="181" spans="2:19" x14ac:dyDescent="0.2">
      <c r="B181" s="2"/>
      <c r="C181" s="39"/>
      <c r="J181" s="39"/>
      <c r="K181" s="2"/>
      <c r="L181" s="2"/>
      <c r="M181" s="2"/>
      <c r="N181" s="2"/>
      <c r="O181" s="2"/>
      <c r="P181" s="2"/>
      <c r="Q181" s="2"/>
      <c r="R181" s="2"/>
      <c r="S181" s="2"/>
    </row>
    <row r="182" spans="2:19" x14ac:dyDescent="0.2">
      <c r="B182" s="2"/>
      <c r="C182" s="39"/>
      <c r="J182" s="39"/>
      <c r="K182" s="2"/>
      <c r="L182" s="2"/>
      <c r="M182" s="2"/>
      <c r="N182" s="2"/>
      <c r="O182" s="2"/>
      <c r="P182" s="2"/>
      <c r="Q182" s="2"/>
      <c r="R182" s="2"/>
      <c r="S182" s="2"/>
    </row>
    <row r="183" spans="2:19" x14ac:dyDescent="0.2">
      <c r="B183" s="2"/>
      <c r="C183" s="39"/>
      <c r="J183" s="39"/>
      <c r="K183" s="2"/>
      <c r="L183" s="2"/>
      <c r="M183" s="2"/>
      <c r="N183" s="2"/>
      <c r="O183" s="2"/>
      <c r="P183" s="2"/>
      <c r="Q183" s="2"/>
      <c r="R183" s="2"/>
      <c r="S183" s="2"/>
    </row>
    <row r="184" spans="2:19" x14ac:dyDescent="0.2">
      <c r="B184" s="2"/>
      <c r="C184" s="39"/>
      <c r="J184" s="39"/>
      <c r="K184" s="2"/>
      <c r="L184" s="2"/>
      <c r="M184" s="2"/>
      <c r="N184" s="2"/>
      <c r="O184" s="2"/>
      <c r="P184" s="2"/>
      <c r="Q184" s="2"/>
      <c r="R184" s="2"/>
      <c r="S184" s="2"/>
    </row>
    <row r="185" spans="2:19" x14ac:dyDescent="0.2">
      <c r="B185" s="2"/>
      <c r="C185" s="39"/>
      <c r="J185" s="39"/>
      <c r="K185" s="2"/>
      <c r="L185" s="2"/>
      <c r="M185" s="2"/>
      <c r="N185" s="2"/>
      <c r="O185" s="2"/>
      <c r="P185" s="2"/>
      <c r="Q185" s="2"/>
      <c r="R185" s="2"/>
      <c r="S185" s="2"/>
    </row>
    <row r="186" spans="2:19" x14ac:dyDescent="0.2">
      <c r="B186" s="2"/>
      <c r="C186" s="39"/>
      <c r="J186" s="39"/>
      <c r="K186" s="2"/>
      <c r="L186" s="2"/>
      <c r="M186" s="2"/>
      <c r="N186" s="2"/>
      <c r="O186" s="2"/>
      <c r="P186" s="2"/>
      <c r="Q186" s="2"/>
      <c r="R186" s="2"/>
      <c r="S186" s="2"/>
    </row>
    <row r="187" spans="2:19" x14ac:dyDescent="0.2">
      <c r="B187" s="2"/>
      <c r="C187" s="39"/>
      <c r="J187" s="39"/>
      <c r="K187" s="2"/>
      <c r="L187" s="2"/>
      <c r="M187" s="2"/>
      <c r="N187" s="2"/>
      <c r="O187" s="2"/>
      <c r="P187" s="2"/>
      <c r="Q187" s="2"/>
      <c r="R187" s="2"/>
      <c r="S187" s="2"/>
    </row>
    <row r="188" spans="2:19" x14ac:dyDescent="0.2">
      <c r="B188" s="2"/>
      <c r="C188" s="39"/>
      <c r="J188" s="39"/>
      <c r="K188" s="2"/>
      <c r="L188" s="2"/>
      <c r="M188" s="2"/>
      <c r="N188" s="2"/>
      <c r="O188" s="2"/>
      <c r="P188" s="2"/>
      <c r="Q188" s="2"/>
      <c r="R188" s="2"/>
      <c r="S188" s="2"/>
    </row>
    <row r="189" spans="2:19" x14ac:dyDescent="0.2">
      <c r="B189" s="2"/>
      <c r="C189" s="39"/>
      <c r="J189" s="39"/>
      <c r="K189" s="2"/>
      <c r="L189" s="2"/>
      <c r="M189" s="2"/>
      <c r="N189" s="2"/>
      <c r="O189" s="2"/>
      <c r="P189" s="2"/>
      <c r="Q189" s="2"/>
      <c r="R189" s="2"/>
      <c r="S189" s="2"/>
    </row>
    <row r="190" spans="2:19" x14ac:dyDescent="0.2">
      <c r="B190" s="2"/>
      <c r="C190" s="39"/>
      <c r="J190" s="39"/>
      <c r="K190" s="2"/>
      <c r="L190" s="2"/>
      <c r="M190" s="2"/>
      <c r="N190" s="2"/>
      <c r="O190" s="2"/>
      <c r="P190" s="2"/>
      <c r="Q190" s="2"/>
      <c r="R190" s="2"/>
      <c r="S190" s="2"/>
    </row>
    <row r="191" spans="2:19" x14ac:dyDescent="0.2">
      <c r="B191" s="2"/>
      <c r="C191" s="39"/>
      <c r="J191" s="39"/>
      <c r="K191" s="2"/>
      <c r="L191" s="2"/>
      <c r="M191" s="2"/>
      <c r="N191" s="2"/>
      <c r="O191" s="2"/>
      <c r="P191" s="2"/>
      <c r="Q191" s="2"/>
      <c r="R191" s="2"/>
      <c r="S191" s="2"/>
    </row>
    <row r="192" spans="2:19" x14ac:dyDescent="0.2">
      <c r="B192" s="2"/>
      <c r="C192" s="39"/>
      <c r="J192" s="39"/>
      <c r="K192" s="2"/>
      <c r="L192" s="2"/>
      <c r="M192" s="2"/>
      <c r="N192" s="2"/>
      <c r="O192" s="2"/>
      <c r="P192" s="2"/>
      <c r="Q192" s="2"/>
      <c r="R192" s="2"/>
      <c r="S192" s="2"/>
    </row>
    <row r="193" spans="2:19" x14ac:dyDescent="0.2">
      <c r="B193" s="2"/>
      <c r="C193" s="39"/>
      <c r="J193" s="39"/>
      <c r="K193" s="2"/>
      <c r="L193" s="2"/>
      <c r="M193" s="2"/>
      <c r="N193" s="2"/>
      <c r="O193" s="2"/>
      <c r="P193" s="2"/>
      <c r="Q193" s="2"/>
      <c r="R193" s="2"/>
      <c r="S193" s="2"/>
    </row>
    <row r="194" spans="2:19" x14ac:dyDescent="0.2">
      <c r="B194" s="2"/>
      <c r="C194" s="39"/>
      <c r="J194" s="39"/>
      <c r="K194" s="2"/>
      <c r="L194" s="2"/>
      <c r="M194" s="2"/>
      <c r="N194" s="2"/>
      <c r="O194" s="2"/>
      <c r="P194" s="2"/>
      <c r="Q194" s="2"/>
      <c r="R194" s="2"/>
      <c r="S194" s="2"/>
    </row>
    <row r="195" spans="2:19" x14ac:dyDescent="0.2">
      <c r="B195" s="2"/>
      <c r="C195" s="39"/>
      <c r="J195" s="39"/>
      <c r="K195" s="2"/>
      <c r="L195" s="2"/>
      <c r="M195" s="2"/>
      <c r="N195" s="2"/>
      <c r="O195" s="2"/>
      <c r="P195" s="2"/>
      <c r="Q195" s="2"/>
      <c r="R195" s="2"/>
      <c r="S195" s="2"/>
    </row>
    <row r="196" spans="2:19" x14ac:dyDescent="0.2">
      <c r="B196" s="2"/>
      <c r="C196" s="39"/>
      <c r="J196" s="39"/>
      <c r="K196" s="2"/>
      <c r="L196" s="2"/>
      <c r="M196" s="2"/>
      <c r="N196" s="2"/>
      <c r="O196" s="2"/>
      <c r="P196" s="2"/>
      <c r="Q196" s="2"/>
      <c r="R196" s="2"/>
      <c r="S196" s="2"/>
    </row>
    <row r="197" spans="2:19" x14ac:dyDescent="0.2">
      <c r="B197" s="2"/>
      <c r="C197" s="39"/>
      <c r="J197" s="39"/>
      <c r="K197" s="2"/>
      <c r="L197" s="2"/>
      <c r="M197" s="2"/>
      <c r="N197" s="2"/>
      <c r="O197" s="2"/>
      <c r="P197" s="2"/>
      <c r="Q197" s="2"/>
      <c r="R197" s="2"/>
      <c r="S197" s="2"/>
    </row>
    <row r="198" spans="2:19" x14ac:dyDescent="0.2">
      <c r="B198" s="2"/>
      <c r="C198" s="39"/>
      <c r="J198" s="39"/>
      <c r="K198" s="2"/>
      <c r="L198" s="2"/>
      <c r="M198" s="2"/>
      <c r="N198" s="2"/>
      <c r="O198" s="2"/>
      <c r="P198" s="2"/>
      <c r="Q198" s="2"/>
      <c r="R198" s="2"/>
      <c r="S198" s="2"/>
    </row>
    <row r="199" spans="2:19" x14ac:dyDescent="0.2">
      <c r="B199" s="2"/>
      <c r="C199" s="39"/>
      <c r="J199" s="39"/>
      <c r="K199" s="2"/>
      <c r="L199" s="2"/>
      <c r="M199" s="2"/>
      <c r="N199" s="2"/>
      <c r="O199" s="2"/>
      <c r="P199" s="2"/>
      <c r="Q199" s="2"/>
      <c r="R199" s="2"/>
      <c r="S199" s="2"/>
    </row>
    <row r="200" spans="2:19" x14ac:dyDescent="0.2">
      <c r="B200" s="2"/>
      <c r="C200" s="39"/>
      <c r="J200" s="39"/>
      <c r="K200" s="2"/>
      <c r="L200" s="2"/>
      <c r="M200" s="2"/>
      <c r="N200" s="2"/>
      <c r="O200" s="2"/>
      <c r="P200" s="2"/>
      <c r="Q200" s="2"/>
      <c r="R200" s="2"/>
      <c r="S200" s="2"/>
    </row>
    <row r="201" spans="2:19" x14ac:dyDescent="0.2">
      <c r="B201" s="2"/>
      <c r="C201" s="39"/>
      <c r="J201" s="39"/>
      <c r="K201" s="2"/>
      <c r="L201" s="2"/>
      <c r="M201" s="2"/>
      <c r="N201" s="2"/>
      <c r="O201" s="2"/>
      <c r="P201" s="2"/>
      <c r="Q201" s="2"/>
      <c r="R201" s="2"/>
      <c r="S201" s="2"/>
    </row>
    <row r="202" spans="2:19" x14ac:dyDescent="0.2">
      <c r="B202" s="2"/>
      <c r="C202" s="39"/>
      <c r="J202" s="39"/>
      <c r="K202" s="2"/>
      <c r="L202" s="2"/>
      <c r="M202" s="2"/>
      <c r="N202" s="2"/>
      <c r="O202" s="2"/>
      <c r="P202" s="2"/>
      <c r="Q202" s="2"/>
      <c r="R202" s="2"/>
      <c r="S202" s="2"/>
    </row>
    <row r="203" spans="2:19" x14ac:dyDescent="0.2">
      <c r="B203" s="2"/>
      <c r="C203" s="39"/>
      <c r="J203" s="39"/>
      <c r="K203" s="2"/>
      <c r="L203" s="2"/>
      <c r="M203" s="2"/>
      <c r="N203" s="2"/>
      <c r="O203" s="2"/>
      <c r="P203" s="2"/>
      <c r="Q203" s="2"/>
      <c r="R203" s="2"/>
      <c r="S203" s="2"/>
    </row>
    <row r="204" spans="2:19" x14ac:dyDescent="0.2">
      <c r="B204" s="2"/>
      <c r="C204" s="39"/>
      <c r="J204" s="39"/>
      <c r="K204" s="2"/>
      <c r="L204" s="2"/>
      <c r="M204" s="2"/>
      <c r="N204" s="2"/>
      <c r="O204" s="2"/>
      <c r="P204" s="2"/>
      <c r="Q204" s="2"/>
      <c r="R204" s="2"/>
      <c r="S204" s="2"/>
    </row>
    <row r="205" spans="2:19" x14ac:dyDescent="0.2">
      <c r="B205" s="2"/>
      <c r="C205" s="39"/>
      <c r="J205" s="39"/>
      <c r="K205" s="2"/>
      <c r="L205" s="2"/>
      <c r="M205" s="2"/>
      <c r="N205" s="2"/>
      <c r="O205" s="2"/>
      <c r="P205" s="2"/>
      <c r="Q205" s="2"/>
      <c r="R205" s="2"/>
      <c r="S205" s="2"/>
    </row>
    <row r="206" spans="2:19" x14ac:dyDescent="0.2">
      <c r="B206" s="2"/>
      <c r="C206" s="39"/>
      <c r="J206" s="39"/>
      <c r="K206" s="2"/>
      <c r="L206" s="2"/>
      <c r="M206" s="2"/>
      <c r="N206" s="2"/>
      <c r="O206" s="2"/>
      <c r="P206" s="2"/>
      <c r="Q206" s="2"/>
      <c r="R206" s="2"/>
      <c r="S206" s="2"/>
    </row>
    <row r="207" spans="2:19" x14ac:dyDescent="0.2">
      <c r="B207" s="2"/>
      <c r="C207" s="39"/>
      <c r="J207" s="39"/>
      <c r="K207" s="2"/>
      <c r="L207" s="2"/>
      <c r="M207" s="2"/>
      <c r="N207" s="2"/>
      <c r="O207" s="2"/>
      <c r="P207" s="2"/>
      <c r="Q207" s="2"/>
      <c r="R207" s="2"/>
      <c r="S207" s="2"/>
    </row>
    <row r="208" spans="2:19" x14ac:dyDescent="0.2">
      <c r="B208" s="2"/>
      <c r="C208" s="39"/>
      <c r="J208" s="39"/>
      <c r="K208" s="2"/>
      <c r="L208" s="2"/>
      <c r="M208" s="2"/>
      <c r="N208" s="2"/>
      <c r="O208" s="2"/>
      <c r="P208" s="2"/>
      <c r="Q208" s="2"/>
      <c r="R208" s="2"/>
      <c r="S208" s="2"/>
    </row>
    <row r="209" spans="2:19" x14ac:dyDescent="0.2">
      <c r="B209" s="2"/>
      <c r="C209" s="39"/>
      <c r="J209" s="39"/>
      <c r="K209" s="2"/>
      <c r="L209" s="2"/>
      <c r="M209" s="2"/>
      <c r="N209" s="2"/>
      <c r="O209" s="2"/>
      <c r="P209" s="2"/>
      <c r="Q209" s="2"/>
      <c r="R209" s="2"/>
      <c r="S209" s="2"/>
    </row>
    <row r="210" spans="2:19" x14ac:dyDescent="0.2">
      <c r="B210" s="2"/>
      <c r="C210" s="39"/>
      <c r="J210" s="39"/>
      <c r="K210" s="2"/>
      <c r="L210" s="2"/>
      <c r="M210" s="2"/>
      <c r="N210" s="2"/>
      <c r="O210" s="2"/>
      <c r="P210" s="2"/>
      <c r="Q210" s="2"/>
      <c r="R210" s="2"/>
      <c r="S210" s="2"/>
    </row>
    <row r="211" spans="2:19" x14ac:dyDescent="0.2">
      <c r="B211" s="2"/>
      <c r="C211" s="39"/>
      <c r="J211" s="39"/>
      <c r="K211" s="2"/>
      <c r="L211" s="2"/>
      <c r="M211" s="2"/>
      <c r="N211" s="2"/>
      <c r="O211" s="2"/>
      <c r="P211" s="2"/>
      <c r="Q211" s="2"/>
      <c r="R211" s="2"/>
      <c r="S211" s="2"/>
    </row>
    <row r="212" spans="2:19" x14ac:dyDescent="0.2">
      <c r="B212" s="2"/>
      <c r="C212" s="39"/>
      <c r="J212" s="39"/>
      <c r="K212" s="2"/>
      <c r="L212" s="2"/>
      <c r="M212" s="2"/>
      <c r="N212" s="2"/>
      <c r="O212" s="2"/>
      <c r="P212" s="2"/>
      <c r="Q212" s="2"/>
      <c r="R212" s="2"/>
      <c r="S212" s="2"/>
    </row>
    <row r="213" spans="2:19" x14ac:dyDescent="0.2">
      <c r="B213" s="2"/>
      <c r="C213" s="39"/>
      <c r="J213" s="39"/>
      <c r="K213" s="2"/>
      <c r="L213" s="2"/>
      <c r="M213" s="2"/>
      <c r="N213" s="2"/>
      <c r="O213" s="2"/>
      <c r="P213" s="2"/>
      <c r="Q213" s="2"/>
      <c r="R213" s="2"/>
      <c r="S213" s="2"/>
    </row>
    <row r="214" spans="2:19" x14ac:dyDescent="0.2">
      <c r="B214" s="2"/>
      <c r="C214" s="39"/>
      <c r="J214" s="39"/>
      <c r="K214" s="2"/>
      <c r="L214" s="2"/>
      <c r="M214" s="2"/>
      <c r="N214" s="2"/>
      <c r="O214" s="2"/>
      <c r="P214" s="2"/>
      <c r="Q214" s="2"/>
      <c r="R214" s="2"/>
      <c r="S214" s="2"/>
    </row>
    <row r="215" spans="2:19" x14ac:dyDescent="0.2">
      <c r="B215" s="2"/>
      <c r="C215" s="39"/>
      <c r="J215" s="39"/>
      <c r="K215" s="2"/>
      <c r="L215" s="2"/>
      <c r="M215" s="2"/>
      <c r="N215" s="2"/>
      <c r="O215" s="2"/>
      <c r="P215" s="2"/>
      <c r="Q215" s="2"/>
      <c r="R215" s="2"/>
      <c r="S215" s="2"/>
    </row>
    <row r="216" spans="2:19" x14ac:dyDescent="0.2">
      <c r="B216" s="2"/>
      <c r="C216" s="39"/>
      <c r="J216" s="39"/>
      <c r="K216" s="2"/>
      <c r="L216" s="2"/>
      <c r="M216" s="2"/>
      <c r="N216" s="2"/>
      <c r="O216" s="2"/>
      <c r="P216" s="2"/>
      <c r="Q216" s="2"/>
      <c r="R216" s="2"/>
      <c r="S216" s="2"/>
    </row>
    <row r="217" spans="2:19" x14ac:dyDescent="0.2">
      <c r="B217" s="2"/>
      <c r="C217" s="39"/>
      <c r="J217" s="39"/>
      <c r="K217" s="2"/>
      <c r="L217" s="2"/>
      <c r="M217" s="2"/>
      <c r="N217" s="2"/>
      <c r="O217" s="2"/>
      <c r="P217" s="2"/>
      <c r="Q217" s="2"/>
      <c r="R217" s="2"/>
      <c r="S217" s="2"/>
    </row>
    <row r="218" spans="2:19" x14ac:dyDescent="0.2">
      <c r="B218" s="2"/>
      <c r="C218" s="39"/>
      <c r="J218" s="39"/>
      <c r="K218" s="2"/>
      <c r="L218" s="2"/>
      <c r="M218" s="2"/>
      <c r="N218" s="2"/>
      <c r="O218" s="2"/>
      <c r="P218" s="2"/>
      <c r="Q218" s="2"/>
      <c r="R218" s="2"/>
      <c r="S218" s="2"/>
    </row>
    <row r="219" spans="2:19" x14ac:dyDescent="0.2">
      <c r="B219" s="2"/>
      <c r="C219" s="39"/>
      <c r="J219" s="39"/>
      <c r="K219" s="2"/>
      <c r="L219" s="2"/>
      <c r="M219" s="2"/>
      <c r="N219" s="2"/>
      <c r="O219" s="2"/>
      <c r="P219" s="2"/>
      <c r="Q219" s="2"/>
      <c r="R219" s="2"/>
      <c r="S219" s="2"/>
    </row>
    <row r="220" spans="2:19" x14ac:dyDescent="0.2">
      <c r="B220" s="2"/>
      <c r="C220" s="39"/>
      <c r="J220" s="39"/>
      <c r="K220" s="2"/>
      <c r="L220" s="2"/>
      <c r="M220" s="2"/>
      <c r="N220" s="2"/>
      <c r="O220" s="2"/>
      <c r="P220" s="2"/>
      <c r="Q220" s="2"/>
      <c r="R220" s="2"/>
      <c r="S220" s="2"/>
    </row>
    <row r="221" spans="2:19" x14ac:dyDescent="0.2">
      <c r="B221" s="2"/>
      <c r="C221" s="39"/>
      <c r="J221" s="39"/>
      <c r="K221" s="2"/>
      <c r="L221" s="2"/>
      <c r="M221" s="2"/>
      <c r="N221" s="2"/>
      <c r="O221" s="2"/>
      <c r="P221" s="2"/>
      <c r="Q221" s="2"/>
      <c r="R221" s="2"/>
      <c r="S221" s="2"/>
    </row>
    <row r="222" spans="2:19" x14ac:dyDescent="0.2">
      <c r="B222" s="2"/>
      <c r="C222" s="39"/>
      <c r="J222" s="39"/>
      <c r="K222" s="2"/>
      <c r="L222" s="2"/>
      <c r="M222" s="2"/>
      <c r="N222" s="2"/>
      <c r="O222" s="2"/>
      <c r="P222" s="2"/>
      <c r="Q222" s="2"/>
      <c r="R222" s="2"/>
      <c r="S222" s="2"/>
    </row>
    <row r="223" spans="2:19" x14ac:dyDescent="0.2">
      <c r="B223" s="2"/>
      <c r="C223" s="39"/>
      <c r="J223" s="39"/>
      <c r="K223" s="2"/>
      <c r="L223" s="2"/>
      <c r="M223" s="2"/>
      <c r="N223" s="2"/>
      <c r="O223" s="2"/>
      <c r="P223" s="2"/>
      <c r="Q223" s="2"/>
      <c r="R223" s="2"/>
      <c r="S223" s="2"/>
    </row>
    <row r="224" spans="2:19" x14ac:dyDescent="0.2">
      <c r="B224" s="2"/>
      <c r="C224" s="39"/>
      <c r="J224" s="39"/>
      <c r="K224" s="2"/>
      <c r="L224" s="2"/>
      <c r="M224" s="2"/>
      <c r="N224" s="2"/>
      <c r="O224" s="2"/>
      <c r="P224" s="2"/>
      <c r="Q224" s="2"/>
      <c r="R224" s="2"/>
      <c r="S224" s="2"/>
    </row>
    <row r="225" spans="2:19" x14ac:dyDescent="0.2">
      <c r="B225" s="2"/>
      <c r="C225" s="39"/>
      <c r="J225" s="39"/>
      <c r="K225" s="2"/>
      <c r="L225" s="2"/>
      <c r="M225" s="2"/>
      <c r="N225" s="2"/>
      <c r="O225" s="2"/>
      <c r="P225" s="2"/>
      <c r="Q225" s="2"/>
      <c r="R225" s="2"/>
      <c r="S225" s="2"/>
    </row>
    <row r="226" spans="2:19" x14ac:dyDescent="0.2">
      <c r="B226" s="2"/>
      <c r="C226" s="39"/>
      <c r="J226" s="39"/>
      <c r="K226" s="2"/>
      <c r="L226" s="2"/>
      <c r="M226" s="2"/>
      <c r="N226" s="2"/>
      <c r="O226" s="2"/>
      <c r="P226" s="2"/>
      <c r="Q226" s="2"/>
      <c r="R226" s="2"/>
      <c r="S226" s="2"/>
    </row>
    <row r="227" spans="2:19" x14ac:dyDescent="0.2">
      <c r="B227" s="2"/>
      <c r="C227" s="39"/>
      <c r="J227" s="39"/>
      <c r="K227" s="2"/>
      <c r="L227" s="2"/>
      <c r="M227" s="2"/>
      <c r="N227" s="2"/>
      <c r="O227" s="2"/>
      <c r="P227" s="2"/>
      <c r="Q227" s="2"/>
      <c r="R227" s="2"/>
      <c r="S227" s="2"/>
    </row>
    <row r="228" spans="2:19" x14ac:dyDescent="0.2">
      <c r="B228" s="2"/>
      <c r="C228" s="39"/>
      <c r="J228" s="39"/>
      <c r="K228" s="2"/>
      <c r="L228" s="2"/>
      <c r="M228" s="2"/>
      <c r="N228" s="2"/>
      <c r="O228" s="2"/>
      <c r="P228" s="2"/>
      <c r="Q228" s="2"/>
      <c r="R228" s="2"/>
      <c r="S228" s="2"/>
    </row>
    <row r="229" spans="2:19" x14ac:dyDescent="0.2">
      <c r="B229" s="2"/>
      <c r="C229" s="39"/>
      <c r="J229" s="39"/>
      <c r="K229" s="2"/>
      <c r="L229" s="2"/>
      <c r="M229" s="2"/>
      <c r="N229" s="2"/>
      <c r="O229" s="2"/>
      <c r="P229" s="2"/>
      <c r="Q229" s="2"/>
      <c r="R229" s="2"/>
      <c r="S229" s="2"/>
    </row>
    <row r="230" spans="2:19" x14ac:dyDescent="0.2">
      <c r="B230" s="2"/>
      <c r="C230" s="39"/>
      <c r="J230" s="39"/>
      <c r="K230" s="2"/>
      <c r="L230" s="2"/>
      <c r="M230" s="2"/>
      <c r="N230" s="2"/>
      <c r="O230" s="2"/>
      <c r="P230" s="2"/>
      <c r="Q230" s="2"/>
      <c r="R230" s="2"/>
      <c r="S230" s="2"/>
    </row>
    <row r="231" spans="2:19" x14ac:dyDescent="0.2">
      <c r="B231" s="2"/>
      <c r="C231" s="39"/>
      <c r="J231" s="39"/>
      <c r="K231" s="2"/>
      <c r="L231" s="2"/>
      <c r="M231" s="2"/>
      <c r="N231" s="2"/>
      <c r="O231" s="2"/>
      <c r="P231" s="2"/>
      <c r="Q231" s="2"/>
      <c r="R231" s="2"/>
      <c r="S231" s="2"/>
    </row>
    <row r="232" spans="2:19" x14ac:dyDescent="0.2">
      <c r="B232" s="2"/>
      <c r="C232" s="39"/>
      <c r="J232" s="39"/>
      <c r="K232" s="2"/>
      <c r="L232" s="2"/>
      <c r="M232" s="2"/>
      <c r="N232" s="2"/>
      <c r="O232" s="2"/>
      <c r="P232" s="2"/>
      <c r="Q232" s="2"/>
      <c r="R232" s="2"/>
      <c r="S232" s="2"/>
    </row>
    <row r="233" spans="2:19" x14ac:dyDescent="0.2">
      <c r="B233" s="2"/>
      <c r="C233" s="39"/>
      <c r="J233" s="39"/>
      <c r="K233" s="2"/>
      <c r="L233" s="2"/>
      <c r="M233" s="2"/>
      <c r="N233" s="2"/>
      <c r="O233" s="2"/>
      <c r="P233" s="2"/>
      <c r="Q233" s="2"/>
      <c r="R233" s="2"/>
      <c r="S233" s="2"/>
    </row>
    <row r="234" spans="2:19" x14ac:dyDescent="0.2">
      <c r="B234" s="2"/>
      <c r="C234" s="39"/>
      <c r="J234" s="39"/>
      <c r="K234" s="2"/>
      <c r="L234" s="2"/>
      <c r="M234" s="2"/>
      <c r="N234" s="2"/>
      <c r="O234" s="2"/>
      <c r="P234" s="2"/>
      <c r="Q234" s="2"/>
      <c r="R234" s="2"/>
      <c r="S234" s="2"/>
    </row>
    <row r="235" spans="2:19" x14ac:dyDescent="0.2">
      <c r="B235" s="2"/>
      <c r="C235" s="39"/>
      <c r="J235" s="39"/>
      <c r="K235" s="2"/>
      <c r="L235" s="2"/>
      <c r="M235" s="2"/>
      <c r="N235" s="2"/>
      <c r="O235" s="2"/>
      <c r="P235" s="2"/>
      <c r="Q235" s="2"/>
      <c r="R235" s="2"/>
      <c r="S235" s="2"/>
    </row>
    <row r="236" spans="2:19" x14ac:dyDescent="0.2">
      <c r="B236" s="2"/>
      <c r="C236" s="39"/>
      <c r="J236" s="39"/>
      <c r="K236" s="2"/>
      <c r="L236" s="2"/>
      <c r="M236" s="2"/>
      <c r="N236" s="2"/>
      <c r="O236" s="2"/>
      <c r="P236" s="2"/>
      <c r="Q236" s="2"/>
      <c r="R236" s="2"/>
      <c r="S236" s="2"/>
    </row>
    <row r="237" spans="2:19" x14ac:dyDescent="0.2">
      <c r="B237" s="2"/>
      <c r="C237" s="39"/>
      <c r="J237" s="39"/>
      <c r="K237" s="2"/>
      <c r="L237" s="2"/>
      <c r="M237" s="2"/>
      <c r="N237" s="2"/>
      <c r="O237" s="2"/>
      <c r="P237" s="2"/>
      <c r="Q237" s="2"/>
      <c r="R237" s="2"/>
      <c r="S237" s="2"/>
    </row>
    <row r="238" spans="2:19" x14ac:dyDescent="0.2">
      <c r="B238" s="2"/>
      <c r="C238" s="39"/>
      <c r="J238" s="39"/>
      <c r="K238" s="2"/>
      <c r="L238" s="2"/>
      <c r="M238" s="2"/>
      <c r="N238" s="2"/>
      <c r="O238" s="2"/>
      <c r="P238" s="2"/>
      <c r="Q238" s="2"/>
      <c r="R238" s="2"/>
      <c r="S238" s="2"/>
    </row>
    <row r="239" spans="2:19" x14ac:dyDescent="0.2">
      <c r="B239" s="2"/>
      <c r="C239" s="39"/>
      <c r="J239" s="39"/>
      <c r="K239" s="2"/>
      <c r="L239" s="2"/>
      <c r="M239" s="2"/>
      <c r="N239" s="2"/>
      <c r="O239" s="2"/>
      <c r="P239" s="2"/>
      <c r="Q239" s="2"/>
      <c r="R239" s="2"/>
      <c r="S239" s="2"/>
    </row>
    <row r="240" spans="2:19" x14ac:dyDescent="0.2">
      <c r="B240" s="2"/>
      <c r="C240" s="39"/>
      <c r="J240" s="39"/>
      <c r="K240" s="2"/>
      <c r="L240" s="2"/>
      <c r="M240" s="2"/>
      <c r="N240" s="2"/>
      <c r="O240" s="2"/>
      <c r="P240" s="2"/>
      <c r="Q240" s="2"/>
      <c r="R240" s="2"/>
      <c r="S240" s="2"/>
    </row>
    <row r="241" spans="2:19" x14ac:dyDescent="0.2">
      <c r="B241" s="2"/>
      <c r="C241" s="39"/>
      <c r="J241" s="39"/>
      <c r="K241" s="2"/>
      <c r="L241" s="2"/>
      <c r="M241" s="2"/>
      <c r="N241" s="2"/>
      <c r="O241" s="2"/>
      <c r="P241" s="2"/>
      <c r="Q241" s="2"/>
      <c r="R241" s="2"/>
      <c r="S241" s="2"/>
    </row>
    <row r="242" spans="2:19" x14ac:dyDescent="0.2">
      <c r="B242" s="2"/>
      <c r="C242" s="39"/>
      <c r="J242" s="39"/>
      <c r="K242" s="2"/>
      <c r="L242" s="2"/>
      <c r="M242" s="2"/>
      <c r="N242" s="2"/>
      <c r="O242" s="2"/>
      <c r="P242" s="2"/>
      <c r="Q242" s="2"/>
      <c r="R242" s="2"/>
      <c r="S242" s="2"/>
    </row>
    <row r="243" spans="2:19" x14ac:dyDescent="0.2">
      <c r="B243" s="2"/>
      <c r="C243" s="39"/>
      <c r="J243" s="39"/>
      <c r="K243" s="2"/>
      <c r="L243" s="2"/>
      <c r="M243" s="2"/>
      <c r="N243" s="2"/>
      <c r="O243" s="2"/>
      <c r="P243" s="2"/>
      <c r="Q243" s="2"/>
      <c r="R243" s="2"/>
      <c r="S243" s="2"/>
    </row>
    <row r="244" spans="2:19" x14ac:dyDescent="0.2">
      <c r="B244" s="2"/>
      <c r="C244" s="39"/>
      <c r="J244" s="39"/>
      <c r="K244" s="2"/>
      <c r="L244" s="2"/>
      <c r="M244" s="2"/>
      <c r="N244" s="2"/>
      <c r="O244" s="2"/>
      <c r="P244" s="2"/>
      <c r="Q244" s="2"/>
      <c r="R244" s="2"/>
      <c r="S244" s="2"/>
    </row>
    <row r="245" spans="2:19" x14ac:dyDescent="0.2">
      <c r="B245" s="2"/>
      <c r="C245" s="39"/>
      <c r="J245" s="39"/>
      <c r="K245" s="2"/>
      <c r="L245" s="2"/>
      <c r="M245" s="2"/>
      <c r="N245" s="2"/>
      <c r="O245" s="2"/>
      <c r="P245" s="2"/>
      <c r="Q245" s="2"/>
      <c r="R245" s="2"/>
      <c r="S245" s="2"/>
    </row>
    <row r="246" spans="2:19" x14ac:dyDescent="0.2">
      <c r="B246" s="2"/>
      <c r="C246" s="39"/>
      <c r="J246" s="39"/>
      <c r="K246" s="2"/>
      <c r="L246" s="2"/>
      <c r="M246" s="2"/>
      <c r="N246" s="2"/>
      <c r="O246" s="2"/>
      <c r="P246" s="2"/>
      <c r="Q246" s="2"/>
      <c r="R246" s="2"/>
      <c r="S246" s="2"/>
    </row>
    <row r="247" spans="2:19" x14ac:dyDescent="0.2">
      <c r="B247" s="2"/>
      <c r="C247" s="39"/>
      <c r="J247" s="39"/>
      <c r="K247" s="2"/>
      <c r="L247" s="2"/>
      <c r="M247" s="2"/>
      <c r="N247" s="2"/>
      <c r="O247" s="2"/>
      <c r="P247" s="2"/>
      <c r="Q247" s="2"/>
      <c r="R247" s="2"/>
      <c r="S247" s="2"/>
    </row>
    <row r="248" spans="2:19" x14ac:dyDescent="0.2">
      <c r="B248" s="2"/>
      <c r="C248" s="39"/>
      <c r="J248" s="39"/>
      <c r="K248" s="2"/>
      <c r="L248" s="2"/>
      <c r="M248" s="2"/>
      <c r="N248" s="2"/>
      <c r="O248" s="2"/>
      <c r="P248" s="2"/>
      <c r="Q248" s="2"/>
      <c r="R248" s="2"/>
      <c r="S248" s="2"/>
    </row>
    <row r="249" spans="2:19" x14ac:dyDescent="0.2">
      <c r="B249" s="2"/>
      <c r="C249" s="39"/>
      <c r="J249" s="39"/>
      <c r="K249" s="2"/>
      <c r="L249" s="2"/>
      <c r="M249" s="2"/>
      <c r="N249" s="2"/>
      <c r="O249" s="2"/>
      <c r="P249" s="2"/>
      <c r="Q249" s="2"/>
      <c r="R249" s="2"/>
      <c r="S249" s="2"/>
    </row>
    <row r="250" spans="2:19" x14ac:dyDescent="0.2">
      <c r="B250" s="2"/>
      <c r="C250" s="39"/>
      <c r="J250" s="39"/>
      <c r="K250" s="2"/>
      <c r="L250" s="2"/>
      <c r="M250" s="2"/>
      <c r="N250" s="2"/>
      <c r="O250" s="2"/>
      <c r="P250" s="2"/>
      <c r="Q250" s="2"/>
      <c r="R250" s="2"/>
      <c r="S250" s="2"/>
    </row>
    <row r="251" spans="2:19" x14ac:dyDescent="0.2">
      <c r="B251" s="2"/>
      <c r="C251" s="39"/>
      <c r="J251" s="39"/>
      <c r="K251" s="2"/>
      <c r="L251" s="2"/>
      <c r="M251" s="2"/>
      <c r="N251" s="2"/>
      <c r="O251" s="2"/>
      <c r="P251" s="2"/>
      <c r="Q251" s="2"/>
      <c r="R251" s="2"/>
      <c r="S251" s="2"/>
    </row>
    <row r="252" spans="2:19" x14ac:dyDescent="0.2">
      <c r="B252" s="2"/>
      <c r="C252" s="39"/>
      <c r="J252" s="39"/>
      <c r="K252" s="2"/>
      <c r="L252" s="2"/>
      <c r="M252" s="2"/>
      <c r="N252" s="2"/>
      <c r="O252" s="2"/>
      <c r="P252" s="2"/>
      <c r="Q252" s="2"/>
      <c r="R252" s="2"/>
      <c r="S252" s="2"/>
    </row>
    <row r="253" spans="2:19" x14ac:dyDescent="0.2">
      <c r="B253" s="2"/>
      <c r="C253" s="39"/>
      <c r="J253" s="39"/>
      <c r="K253" s="2"/>
      <c r="L253" s="2"/>
      <c r="M253" s="2"/>
      <c r="N253" s="2"/>
      <c r="O253" s="2"/>
      <c r="P253" s="2"/>
      <c r="Q253" s="2"/>
      <c r="R253" s="2"/>
      <c r="S253" s="2"/>
    </row>
    <row r="254" spans="2:19" x14ac:dyDescent="0.2">
      <c r="B254" s="2"/>
      <c r="C254" s="39"/>
      <c r="J254" s="39"/>
      <c r="K254" s="2"/>
      <c r="L254" s="2"/>
      <c r="M254" s="2"/>
      <c r="N254" s="2"/>
      <c r="O254" s="2"/>
      <c r="P254" s="2"/>
      <c r="Q254" s="2"/>
      <c r="R254" s="2"/>
      <c r="S254" s="2"/>
    </row>
    <row r="255" spans="2:19" x14ac:dyDescent="0.2">
      <c r="B255" s="2"/>
      <c r="C255" s="39"/>
      <c r="J255" s="39"/>
      <c r="K255" s="2"/>
      <c r="L255" s="2"/>
      <c r="M255" s="2"/>
      <c r="N255" s="2"/>
      <c r="O255" s="2"/>
      <c r="P255" s="2"/>
      <c r="Q255" s="2"/>
      <c r="R255" s="2"/>
      <c r="S255" s="2"/>
    </row>
    <row r="256" spans="2:19" x14ac:dyDescent="0.2">
      <c r="B256" s="2"/>
      <c r="C256" s="39"/>
      <c r="J256" s="39"/>
      <c r="K256" s="2"/>
      <c r="L256" s="2"/>
      <c r="M256" s="2"/>
      <c r="N256" s="2"/>
      <c r="O256" s="2"/>
      <c r="P256" s="2"/>
      <c r="Q256" s="2"/>
      <c r="R256" s="2"/>
      <c r="S256" s="2"/>
    </row>
    <row r="257" spans="2:19" x14ac:dyDescent="0.2">
      <c r="B257" s="2"/>
      <c r="C257" s="39"/>
      <c r="J257" s="39"/>
      <c r="K257" s="2"/>
      <c r="L257" s="2"/>
      <c r="M257" s="2"/>
      <c r="N257" s="2"/>
      <c r="O257" s="2"/>
      <c r="P257" s="2"/>
      <c r="Q257" s="2"/>
      <c r="R257" s="2"/>
      <c r="S257" s="2"/>
    </row>
    <row r="258" spans="2:19" x14ac:dyDescent="0.2">
      <c r="B258" s="2"/>
      <c r="C258" s="39"/>
      <c r="J258" s="39"/>
      <c r="K258" s="2"/>
      <c r="L258" s="2"/>
      <c r="M258" s="2"/>
      <c r="N258" s="2"/>
      <c r="O258" s="2"/>
      <c r="P258" s="2"/>
      <c r="Q258" s="2"/>
      <c r="R258" s="2"/>
      <c r="S258" s="2"/>
    </row>
    <row r="259" spans="2:19" x14ac:dyDescent="0.2">
      <c r="B259" s="2"/>
      <c r="C259" s="39"/>
      <c r="J259" s="39"/>
      <c r="K259" s="2"/>
      <c r="L259" s="2"/>
      <c r="M259" s="2"/>
      <c r="N259" s="2"/>
      <c r="O259" s="2"/>
      <c r="P259" s="2"/>
      <c r="Q259" s="2"/>
      <c r="R259" s="2"/>
      <c r="S259" s="2"/>
    </row>
    <row r="260" spans="2:19" x14ac:dyDescent="0.2">
      <c r="B260" s="2"/>
      <c r="C260" s="39"/>
      <c r="J260" s="39"/>
      <c r="K260" s="2"/>
      <c r="L260" s="2"/>
      <c r="M260" s="2"/>
      <c r="N260" s="2"/>
      <c r="O260" s="2"/>
      <c r="P260" s="2"/>
      <c r="Q260" s="2"/>
      <c r="R260" s="2"/>
      <c r="S260" s="2"/>
    </row>
    <row r="261" spans="2:19" x14ac:dyDescent="0.2">
      <c r="B261" s="2"/>
      <c r="C261" s="39"/>
      <c r="J261" s="39"/>
      <c r="K261" s="2"/>
      <c r="L261" s="2"/>
      <c r="M261" s="2"/>
      <c r="N261" s="2"/>
      <c r="O261" s="2"/>
      <c r="P261" s="2"/>
      <c r="Q261" s="2"/>
      <c r="R261" s="2"/>
      <c r="S261" s="2"/>
    </row>
    <row r="262" spans="2:19" x14ac:dyDescent="0.2">
      <c r="B262" s="2"/>
      <c r="C262" s="39"/>
      <c r="J262" s="39"/>
      <c r="K262" s="2"/>
      <c r="L262" s="2"/>
      <c r="M262" s="2"/>
      <c r="N262" s="2"/>
      <c r="O262" s="2"/>
      <c r="P262" s="2"/>
      <c r="Q262" s="2"/>
      <c r="R262" s="2"/>
      <c r="S262" s="2"/>
    </row>
    <row r="263" spans="2:19" x14ac:dyDescent="0.2">
      <c r="B263" s="2"/>
      <c r="C263" s="39"/>
      <c r="J263" s="39"/>
      <c r="K263" s="2"/>
      <c r="L263" s="2"/>
      <c r="M263" s="2"/>
      <c r="N263" s="2"/>
      <c r="O263" s="2"/>
      <c r="P263" s="2"/>
      <c r="Q263" s="2"/>
      <c r="R263" s="2"/>
      <c r="S263" s="2"/>
    </row>
    <row r="264" spans="2:19" x14ac:dyDescent="0.2">
      <c r="B264" s="2"/>
      <c r="C264" s="39"/>
      <c r="J264" s="39"/>
      <c r="K264" s="2"/>
      <c r="L264" s="2"/>
      <c r="M264" s="2"/>
      <c r="N264" s="2"/>
      <c r="O264" s="2"/>
      <c r="P264" s="2"/>
      <c r="Q264" s="2"/>
      <c r="R264" s="2"/>
      <c r="S264" s="2"/>
    </row>
    <row r="265" spans="2:19" x14ac:dyDescent="0.2">
      <c r="B265" s="2"/>
      <c r="C265" s="39"/>
      <c r="J265" s="39"/>
      <c r="K265" s="2"/>
      <c r="L265" s="2"/>
      <c r="M265" s="2"/>
      <c r="N265" s="2"/>
      <c r="O265" s="2"/>
      <c r="P265" s="2"/>
      <c r="Q265" s="2"/>
      <c r="R265" s="2"/>
      <c r="S265" s="2"/>
    </row>
    <row r="266" spans="2:19" x14ac:dyDescent="0.2">
      <c r="B266" s="2"/>
      <c r="C266" s="39"/>
      <c r="J266" s="39"/>
      <c r="K266" s="2"/>
      <c r="L266" s="2"/>
      <c r="M266" s="2"/>
      <c r="N266" s="2"/>
      <c r="O266" s="2"/>
      <c r="P266" s="2"/>
      <c r="Q266" s="2"/>
      <c r="R266" s="2"/>
      <c r="S266" s="2"/>
    </row>
    <row r="267" spans="2:19" x14ac:dyDescent="0.2">
      <c r="B267" s="2"/>
      <c r="C267" s="39"/>
      <c r="J267" s="39"/>
      <c r="K267" s="2"/>
      <c r="L267" s="2"/>
      <c r="M267" s="2"/>
      <c r="N267" s="2"/>
      <c r="O267" s="2"/>
      <c r="P267" s="2"/>
      <c r="Q267" s="2"/>
      <c r="R267" s="2"/>
      <c r="S267" s="2"/>
    </row>
    <row r="268" spans="2:19" x14ac:dyDescent="0.2">
      <c r="B268" s="2"/>
      <c r="C268" s="39"/>
      <c r="J268" s="39"/>
      <c r="K268" s="2"/>
      <c r="L268" s="2"/>
      <c r="M268" s="2"/>
      <c r="N268" s="2"/>
      <c r="O268" s="2"/>
      <c r="P268" s="2"/>
      <c r="Q268" s="2"/>
      <c r="R268" s="2"/>
      <c r="S268" s="2"/>
    </row>
    <row r="269" spans="2:19" x14ac:dyDescent="0.2">
      <c r="B269" s="2"/>
      <c r="C269" s="39"/>
      <c r="J269" s="39"/>
      <c r="K269" s="2"/>
      <c r="L269" s="2"/>
      <c r="M269" s="2"/>
      <c r="N269" s="2"/>
      <c r="O269" s="2"/>
      <c r="P269" s="2"/>
      <c r="Q269" s="2"/>
      <c r="R269" s="2"/>
      <c r="S269" s="2"/>
    </row>
    <row r="270" spans="2:19" x14ac:dyDescent="0.2">
      <c r="B270" s="2"/>
      <c r="C270" s="39"/>
      <c r="J270" s="39"/>
      <c r="K270" s="2"/>
      <c r="L270" s="2"/>
      <c r="M270" s="2"/>
      <c r="N270" s="2"/>
      <c r="O270" s="2"/>
      <c r="P270" s="2"/>
      <c r="Q270" s="2"/>
      <c r="R270" s="2"/>
      <c r="S270" s="2"/>
    </row>
    <row r="271" spans="2:19" x14ac:dyDescent="0.2">
      <c r="B271" s="2"/>
      <c r="C271" s="39"/>
      <c r="J271" s="39"/>
      <c r="K271" s="2"/>
      <c r="L271" s="2"/>
      <c r="M271" s="2"/>
      <c r="N271" s="2"/>
      <c r="O271" s="2"/>
      <c r="P271" s="2"/>
      <c r="Q271" s="2"/>
      <c r="R271" s="2"/>
      <c r="S271" s="2"/>
    </row>
    <row r="272" spans="2:19" x14ac:dyDescent="0.2">
      <c r="B272" s="2"/>
      <c r="C272" s="39"/>
      <c r="J272" s="39"/>
      <c r="K272" s="2"/>
      <c r="L272" s="2"/>
      <c r="M272" s="2"/>
      <c r="N272" s="2"/>
      <c r="O272" s="2"/>
      <c r="P272" s="2"/>
      <c r="Q272" s="2"/>
      <c r="R272" s="2"/>
      <c r="S272" s="2"/>
    </row>
    <row r="273" spans="2:19" x14ac:dyDescent="0.2">
      <c r="B273" s="2"/>
      <c r="C273" s="39"/>
      <c r="J273" s="39"/>
      <c r="K273" s="2"/>
      <c r="L273" s="2"/>
      <c r="M273" s="2"/>
      <c r="N273" s="2"/>
      <c r="O273" s="2"/>
      <c r="P273" s="2"/>
      <c r="Q273" s="2"/>
      <c r="R273" s="2"/>
      <c r="S273" s="2"/>
    </row>
    <row r="274" spans="2:19" x14ac:dyDescent="0.2">
      <c r="B274" s="2"/>
      <c r="C274" s="39"/>
      <c r="J274" s="39"/>
      <c r="K274" s="2"/>
      <c r="L274" s="2"/>
      <c r="M274" s="2"/>
      <c r="N274" s="2"/>
      <c r="O274" s="2"/>
      <c r="P274" s="2"/>
      <c r="Q274" s="2"/>
      <c r="R274" s="2"/>
      <c r="S274" s="2"/>
    </row>
    <row r="275" spans="2:19" x14ac:dyDescent="0.2">
      <c r="B275" s="2"/>
      <c r="C275" s="39"/>
      <c r="J275" s="39"/>
      <c r="K275" s="2"/>
      <c r="L275" s="2"/>
      <c r="M275" s="2"/>
      <c r="N275" s="2"/>
      <c r="O275" s="2"/>
      <c r="P275" s="2"/>
      <c r="Q275" s="2"/>
      <c r="R275" s="2"/>
      <c r="S275" s="2"/>
    </row>
    <row r="276" spans="2:19" x14ac:dyDescent="0.2">
      <c r="B276" s="2"/>
      <c r="C276" s="39"/>
      <c r="J276" s="39"/>
      <c r="K276" s="2"/>
      <c r="L276" s="2"/>
      <c r="M276" s="2"/>
      <c r="N276" s="2"/>
      <c r="O276" s="2"/>
      <c r="P276" s="2"/>
      <c r="Q276" s="2"/>
      <c r="R276" s="2"/>
      <c r="S276" s="2"/>
    </row>
    <row r="277" spans="2:19" x14ac:dyDescent="0.2">
      <c r="B277" s="2"/>
      <c r="C277" s="39"/>
      <c r="J277" s="39"/>
      <c r="K277" s="2"/>
      <c r="L277" s="2"/>
      <c r="M277" s="2"/>
      <c r="N277" s="2"/>
      <c r="O277" s="2"/>
      <c r="P277" s="2"/>
      <c r="Q277" s="2"/>
      <c r="R277" s="2"/>
      <c r="S277" s="2"/>
    </row>
    <row r="278" spans="2:19" x14ac:dyDescent="0.2">
      <c r="B278" s="2"/>
      <c r="C278" s="39"/>
      <c r="J278" s="39"/>
      <c r="K278" s="2"/>
      <c r="L278" s="2"/>
      <c r="M278" s="2"/>
      <c r="N278" s="2"/>
      <c r="O278" s="2"/>
      <c r="P278" s="2"/>
      <c r="Q278" s="2"/>
      <c r="R278" s="2"/>
      <c r="S278" s="2"/>
    </row>
    <row r="279" spans="2:19" x14ac:dyDescent="0.2">
      <c r="B279" s="2"/>
      <c r="C279" s="39"/>
      <c r="J279" s="39"/>
      <c r="K279" s="2"/>
      <c r="L279" s="2"/>
      <c r="M279" s="2"/>
      <c r="N279" s="2"/>
      <c r="O279" s="2"/>
      <c r="P279" s="2"/>
      <c r="Q279" s="2"/>
      <c r="R279" s="2"/>
      <c r="S279" s="2"/>
    </row>
    <row r="280" spans="2:19" x14ac:dyDescent="0.2">
      <c r="B280" s="2"/>
      <c r="C280" s="39"/>
      <c r="J280" s="39"/>
      <c r="K280" s="2"/>
      <c r="L280" s="2"/>
      <c r="M280" s="2"/>
      <c r="N280" s="2"/>
      <c r="O280" s="2"/>
      <c r="P280" s="2"/>
      <c r="Q280" s="2"/>
      <c r="R280" s="2"/>
      <c r="S280" s="2"/>
    </row>
    <row r="281" spans="2:19" x14ac:dyDescent="0.2">
      <c r="B281" s="2"/>
      <c r="C281" s="39"/>
      <c r="J281" s="39"/>
      <c r="K281" s="2"/>
      <c r="L281" s="2"/>
      <c r="M281" s="2"/>
      <c r="N281" s="2"/>
      <c r="O281" s="2"/>
      <c r="P281" s="2"/>
      <c r="Q281" s="2"/>
      <c r="R281" s="2"/>
      <c r="S281" s="2"/>
    </row>
    <row r="282" spans="2:19" x14ac:dyDescent="0.2">
      <c r="B282" s="2"/>
      <c r="C282" s="39"/>
      <c r="J282" s="39"/>
      <c r="K282" s="2"/>
      <c r="L282" s="2"/>
      <c r="M282" s="2"/>
      <c r="N282" s="2"/>
      <c r="O282" s="2"/>
      <c r="P282" s="2"/>
      <c r="Q282" s="2"/>
      <c r="R282" s="2"/>
      <c r="S282" s="2"/>
    </row>
    <row r="283" spans="2:19" x14ac:dyDescent="0.2">
      <c r="B283" s="2"/>
      <c r="C283" s="39"/>
      <c r="J283" s="39"/>
      <c r="K283" s="2"/>
      <c r="L283" s="2"/>
      <c r="M283" s="2"/>
      <c r="N283" s="2"/>
      <c r="O283" s="2"/>
      <c r="P283" s="2"/>
      <c r="Q283" s="2"/>
      <c r="R283" s="2"/>
      <c r="S283" s="2"/>
    </row>
    <row r="284" spans="2:19" x14ac:dyDescent="0.2">
      <c r="B284" s="2"/>
      <c r="C284" s="39"/>
      <c r="J284" s="39"/>
      <c r="K284" s="2"/>
      <c r="L284" s="2"/>
      <c r="M284" s="2"/>
      <c r="N284" s="2"/>
      <c r="O284" s="2"/>
      <c r="P284" s="2"/>
      <c r="Q284" s="2"/>
      <c r="R284" s="2"/>
      <c r="S284" s="2"/>
    </row>
    <row r="285" spans="2:19" x14ac:dyDescent="0.2">
      <c r="B285" s="2"/>
      <c r="C285" s="39"/>
      <c r="J285" s="39"/>
      <c r="K285" s="2"/>
      <c r="L285" s="2"/>
      <c r="M285" s="2"/>
      <c r="N285" s="2"/>
      <c r="O285" s="2"/>
      <c r="P285" s="2"/>
      <c r="Q285" s="2"/>
      <c r="R285" s="2"/>
      <c r="S285" s="2"/>
    </row>
    <row r="286" spans="2:19" x14ac:dyDescent="0.2">
      <c r="B286" s="2"/>
      <c r="C286" s="39"/>
      <c r="J286" s="39"/>
      <c r="K286" s="2"/>
      <c r="L286" s="2"/>
      <c r="M286" s="2"/>
      <c r="N286" s="2"/>
      <c r="O286" s="2"/>
      <c r="P286" s="2"/>
      <c r="Q286" s="2"/>
      <c r="R286" s="2"/>
      <c r="S286" s="2"/>
    </row>
    <row r="287" spans="2:19" x14ac:dyDescent="0.2">
      <c r="B287" s="2"/>
      <c r="C287" s="39"/>
      <c r="J287" s="39"/>
      <c r="K287" s="2"/>
      <c r="L287" s="2"/>
      <c r="M287" s="2"/>
      <c r="N287" s="2"/>
      <c r="O287" s="2"/>
      <c r="P287" s="2"/>
      <c r="Q287" s="2"/>
      <c r="R287" s="2"/>
      <c r="S287" s="2"/>
    </row>
    <row r="288" spans="2:19" x14ac:dyDescent="0.2">
      <c r="B288" s="2"/>
      <c r="C288" s="39"/>
      <c r="J288" s="39"/>
      <c r="K288" s="2"/>
      <c r="L288" s="2"/>
      <c r="M288" s="2"/>
      <c r="N288" s="2"/>
      <c r="O288" s="2"/>
      <c r="P288" s="2"/>
      <c r="Q288" s="2"/>
      <c r="R288" s="2"/>
      <c r="S288" s="2"/>
    </row>
    <row r="289" spans="2:19" x14ac:dyDescent="0.2">
      <c r="B289" s="2"/>
      <c r="C289" s="39"/>
      <c r="J289" s="39"/>
      <c r="K289" s="2"/>
      <c r="L289" s="2"/>
      <c r="M289" s="2"/>
      <c r="N289" s="2"/>
      <c r="O289" s="2"/>
      <c r="P289" s="2"/>
      <c r="Q289" s="2"/>
      <c r="R289" s="2"/>
      <c r="S289" s="2"/>
    </row>
    <row r="290" spans="2:19" x14ac:dyDescent="0.2">
      <c r="B290" s="2"/>
      <c r="C290" s="39"/>
      <c r="J290" s="39"/>
      <c r="K290" s="2"/>
      <c r="L290" s="2"/>
      <c r="M290" s="2"/>
      <c r="N290" s="2"/>
      <c r="O290" s="2"/>
      <c r="P290" s="2"/>
      <c r="Q290" s="2"/>
      <c r="R290" s="2"/>
      <c r="S290" s="2"/>
    </row>
    <row r="291" spans="2:19" x14ac:dyDescent="0.2">
      <c r="B291" s="2"/>
      <c r="C291" s="39"/>
      <c r="J291" s="39"/>
      <c r="K291" s="2"/>
      <c r="L291" s="2"/>
      <c r="M291" s="2"/>
      <c r="N291" s="2"/>
      <c r="O291" s="2"/>
      <c r="P291" s="2"/>
      <c r="Q291" s="2"/>
      <c r="R291" s="2"/>
      <c r="S291" s="2"/>
    </row>
    <row r="292" spans="2:19" x14ac:dyDescent="0.2">
      <c r="B292" s="2"/>
      <c r="C292" s="39"/>
      <c r="J292" s="39"/>
      <c r="K292" s="2"/>
      <c r="L292" s="2"/>
      <c r="M292" s="2"/>
      <c r="N292" s="2"/>
      <c r="O292" s="2"/>
      <c r="P292" s="2"/>
      <c r="Q292" s="2"/>
      <c r="R292" s="2"/>
      <c r="S292" s="2"/>
    </row>
    <row r="293" spans="2:19" x14ac:dyDescent="0.2">
      <c r="B293" s="2"/>
      <c r="C293" s="39"/>
      <c r="J293" s="39"/>
      <c r="K293" s="2"/>
      <c r="L293" s="2"/>
      <c r="M293" s="2"/>
      <c r="N293" s="2"/>
      <c r="O293" s="2"/>
      <c r="P293" s="2"/>
      <c r="Q293" s="2"/>
      <c r="R293" s="2"/>
      <c r="S293" s="2"/>
    </row>
    <row r="294" spans="2:19" x14ac:dyDescent="0.2">
      <c r="B294" s="2"/>
      <c r="C294" s="39"/>
      <c r="J294" s="39"/>
      <c r="K294" s="2"/>
      <c r="L294" s="2"/>
      <c r="M294" s="2"/>
      <c r="N294" s="2"/>
      <c r="O294" s="2"/>
      <c r="P294" s="2"/>
      <c r="Q294" s="2"/>
      <c r="R294" s="2"/>
      <c r="S294" s="2"/>
    </row>
    <row r="295" spans="2:19" x14ac:dyDescent="0.2">
      <c r="B295" s="2"/>
      <c r="C295" s="39"/>
      <c r="J295" s="39"/>
      <c r="K295" s="2"/>
      <c r="L295" s="2"/>
      <c r="M295" s="2"/>
      <c r="N295" s="2"/>
      <c r="O295" s="2"/>
      <c r="P295" s="2"/>
      <c r="Q295" s="2"/>
      <c r="R295" s="2"/>
      <c r="S295" s="2"/>
    </row>
    <row r="296" spans="2:19" x14ac:dyDescent="0.2">
      <c r="B296" s="2"/>
      <c r="C296" s="39"/>
      <c r="J296" s="39"/>
      <c r="K296" s="2"/>
      <c r="L296" s="2"/>
      <c r="M296" s="2"/>
      <c r="N296" s="2"/>
      <c r="O296" s="2"/>
      <c r="P296" s="2"/>
      <c r="Q296" s="2"/>
      <c r="R296" s="2"/>
      <c r="S296" s="2"/>
    </row>
    <row r="297" spans="2:19" x14ac:dyDescent="0.2">
      <c r="B297" s="2"/>
      <c r="C297" s="39"/>
      <c r="J297" s="39"/>
      <c r="K297" s="2"/>
      <c r="L297" s="2"/>
      <c r="M297" s="2"/>
      <c r="N297" s="2"/>
      <c r="O297" s="2"/>
      <c r="P297" s="2"/>
      <c r="Q297" s="2"/>
      <c r="R297" s="2"/>
      <c r="S297" s="2"/>
    </row>
    <row r="298" spans="2:19" x14ac:dyDescent="0.2">
      <c r="B298" s="2"/>
      <c r="C298" s="39"/>
      <c r="J298" s="39"/>
      <c r="K298" s="2"/>
      <c r="L298" s="2"/>
      <c r="M298" s="2"/>
      <c r="N298" s="2"/>
      <c r="O298" s="2"/>
      <c r="P298" s="2"/>
      <c r="Q298" s="2"/>
      <c r="R298" s="2"/>
      <c r="S298" s="2"/>
    </row>
    <row r="299" spans="2:19" x14ac:dyDescent="0.2">
      <c r="B299" s="2"/>
      <c r="C299" s="39"/>
      <c r="J299" s="39"/>
      <c r="K299" s="2"/>
      <c r="L299" s="2"/>
      <c r="M299" s="2"/>
      <c r="N299" s="2"/>
      <c r="O299" s="2"/>
      <c r="P299" s="2"/>
      <c r="Q299" s="2"/>
      <c r="R299" s="2"/>
      <c r="S299" s="2"/>
    </row>
    <row r="300" spans="2:19" x14ac:dyDescent="0.2">
      <c r="B300" s="2"/>
      <c r="C300" s="39"/>
      <c r="J300" s="39"/>
      <c r="K300" s="2"/>
      <c r="L300" s="2"/>
      <c r="M300" s="2"/>
      <c r="N300" s="2"/>
      <c r="O300" s="2"/>
      <c r="P300" s="2"/>
      <c r="Q300" s="2"/>
      <c r="R300" s="2"/>
      <c r="S300" s="2"/>
    </row>
    <row r="301" spans="2:19" x14ac:dyDescent="0.2">
      <c r="B301" s="2"/>
      <c r="C301" s="39"/>
      <c r="J301" s="39"/>
      <c r="K301" s="2"/>
      <c r="L301" s="2"/>
      <c r="M301" s="2"/>
      <c r="N301" s="2"/>
      <c r="O301" s="2"/>
      <c r="P301" s="2"/>
      <c r="Q301" s="2"/>
      <c r="R301" s="2"/>
      <c r="S301" s="2"/>
    </row>
    <row r="302" spans="2:19" x14ac:dyDescent="0.2">
      <c r="B302" s="2"/>
      <c r="C302" s="39"/>
      <c r="J302" s="39"/>
      <c r="K302" s="2"/>
      <c r="L302" s="2"/>
      <c r="M302" s="2"/>
      <c r="N302" s="2"/>
      <c r="O302" s="2"/>
      <c r="P302" s="2"/>
      <c r="Q302" s="2"/>
      <c r="R302" s="2"/>
      <c r="S302" s="2"/>
    </row>
    <row r="303" spans="2:19" x14ac:dyDescent="0.2">
      <c r="B303" s="2"/>
      <c r="C303" s="39"/>
      <c r="J303" s="39"/>
      <c r="K303" s="2"/>
      <c r="L303" s="2"/>
      <c r="M303" s="2"/>
      <c r="N303" s="2"/>
      <c r="O303" s="2"/>
      <c r="P303" s="2"/>
      <c r="Q303" s="2"/>
      <c r="R303" s="2"/>
      <c r="S303" s="2"/>
    </row>
    <row r="304" spans="2:19" x14ac:dyDescent="0.2">
      <c r="B304" s="2"/>
      <c r="C304" s="39"/>
      <c r="J304" s="39"/>
      <c r="K304" s="2"/>
      <c r="L304" s="2"/>
      <c r="M304" s="2"/>
      <c r="N304" s="2"/>
      <c r="O304" s="2"/>
      <c r="P304" s="2"/>
      <c r="Q304" s="2"/>
      <c r="R304" s="2"/>
      <c r="S304" s="2"/>
    </row>
    <row r="305" spans="2:19" x14ac:dyDescent="0.2">
      <c r="B305" s="2"/>
      <c r="C305" s="39"/>
      <c r="J305" s="39"/>
      <c r="K305" s="2"/>
      <c r="L305" s="2"/>
      <c r="M305" s="2"/>
      <c r="N305" s="2"/>
      <c r="O305" s="2"/>
      <c r="P305" s="2"/>
      <c r="Q305" s="2"/>
      <c r="R305" s="2"/>
      <c r="S305" s="2"/>
    </row>
    <row r="306" spans="2:19" x14ac:dyDescent="0.2">
      <c r="B306" s="2"/>
      <c r="C306" s="39"/>
      <c r="J306" s="39"/>
      <c r="K306" s="2"/>
      <c r="L306" s="2"/>
      <c r="M306" s="2"/>
      <c r="N306" s="2"/>
      <c r="O306" s="2"/>
      <c r="P306" s="2"/>
      <c r="Q306" s="2"/>
      <c r="R306" s="2"/>
      <c r="S306" s="2"/>
    </row>
    <row r="307" spans="2:19" x14ac:dyDescent="0.2">
      <c r="B307" s="2"/>
      <c r="C307" s="39"/>
      <c r="J307" s="39"/>
      <c r="K307" s="2"/>
      <c r="L307" s="2"/>
      <c r="M307" s="2"/>
      <c r="N307" s="2"/>
      <c r="O307" s="2"/>
      <c r="P307" s="2"/>
      <c r="Q307" s="2"/>
      <c r="R307" s="2"/>
      <c r="S307" s="2"/>
    </row>
    <row r="308" spans="2:19" x14ac:dyDescent="0.2">
      <c r="B308" s="2"/>
      <c r="C308" s="39"/>
      <c r="J308" s="39"/>
      <c r="K308" s="2"/>
      <c r="L308" s="2"/>
      <c r="M308" s="2"/>
      <c r="N308" s="2"/>
      <c r="O308" s="2"/>
      <c r="P308" s="2"/>
      <c r="Q308" s="2"/>
      <c r="R308" s="2"/>
      <c r="S308" s="2"/>
    </row>
    <row r="309" spans="2:19" x14ac:dyDescent="0.2">
      <c r="B309" s="2"/>
      <c r="C309" s="39"/>
      <c r="J309" s="39"/>
      <c r="K309" s="2"/>
      <c r="L309" s="2"/>
      <c r="M309" s="2"/>
      <c r="N309" s="2"/>
      <c r="O309" s="2"/>
      <c r="P309" s="2"/>
      <c r="Q309" s="2"/>
      <c r="R309" s="2"/>
      <c r="S309" s="2"/>
    </row>
    <row r="310" spans="2:19" x14ac:dyDescent="0.2">
      <c r="B310" s="2"/>
      <c r="C310" s="39"/>
      <c r="J310" s="39"/>
      <c r="K310" s="2"/>
      <c r="L310" s="2"/>
      <c r="M310" s="2"/>
      <c r="N310" s="2"/>
      <c r="O310" s="2"/>
      <c r="P310" s="2"/>
      <c r="Q310" s="2"/>
      <c r="R310" s="2"/>
      <c r="S310" s="2"/>
    </row>
    <row r="311" spans="2:19" x14ac:dyDescent="0.2">
      <c r="B311" s="2"/>
      <c r="C311" s="39"/>
      <c r="J311" s="39"/>
      <c r="K311" s="2"/>
      <c r="L311" s="2"/>
      <c r="M311" s="2"/>
      <c r="N311" s="2"/>
      <c r="O311" s="2"/>
      <c r="P311" s="2"/>
      <c r="Q311" s="2"/>
      <c r="R311" s="2"/>
      <c r="S311" s="2"/>
    </row>
    <row r="312" spans="2:19" x14ac:dyDescent="0.2">
      <c r="B312" s="2"/>
      <c r="C312" s="39"/>
      <c r="J312" s="39"/>
      <c r="K312" s="2"/>
      <c r="L312" s="2"/>
      <c r="M312" s="2"/>
      <c r="N312" s="2"/>
      <c r="O312" s="2"/>
      <c r="P312" s="2"/>
      <c r="Q312" s="2"/>
      <c r="R312" s="2"/>
      <c r="S312" s="2"/>
    </row>
    <row r="313" spans="2:19" x14ac:dyDescent="0.2">
      <c r="B313" s="2"/>
      <c r="C313" s="39"/>
      <c r="J313" s="39"/>
      <c r="K313" s="2"/>
      <c r="L313" s="2"/>
      <c r="M313" s="2"/>
      <c r="N313" s="2"/>
      <c r="O313" s="2"/>
      <c r="P313" s="2"/>
      <c r="Q313" s="2"/>
      <c r="R313" s="2"/>
      <c r="S313" s="2"/>
    </row>
    <row r="314" spans="2:19" x14ac:dyDescent="0.2">
      <c r="B314" s="2"/>
      <c r="C314" s="39"/>
      <c r="J314" s="39"/>
      <c r="K314" s="2"/>
      <c r="L314" s="2"/>
      <c r="M314" s="2"/>
      <c r="N314" s="2"/>
      <c r="O314" s="2"/>
      <c r="P314" s="2"/>
      <c r="Q314" s="2"/>
      <c r="R314" s="2"/>
      <c r="S314" s="2"/>
    </row>
    <row r="315" spans="2:19" x14ac:dyDescent="0.2">
      <c r="B315" s="2"/>
      <c r="C315" s="39"/>
      <c r="J315" s="39"/>
      <c r="K315" s="2"/>
      <c r="L315" s="2"/>
      <c r="M315" s="2"/>
      <c r="N315" s="2"/>
      <c r="O315" s="2"/>
      <c r="P315" s="2"/>
      <c r="Q315" s="2"/>
      <c r="R315" s="2"/>
      <c r="S315" s="2"/>
    </row>
    <row r="316" spans="2:19" x14ac:dyDescent="0.2">
      <c r="B316" s="2"/>
      <c r="C316" s="39"/>
      <c r="J316" s="39"/>
      <c r="K316" s="2"/>
      <c r="L316" s="2"/>
      <c r="M316" s="2"/>
      <c r="N316" s="2"/>
      <c r="O316" s="2"/>
      <c r="P316" s="2"/>
      <c r="Q316" s="2"/>
      <c r="R316" s="2"/>
      <c r="S316" s="2"/>
    </row>
    <row r="317" spans="2:19" x14ac:dyDescent="0.2">
      <c r="B317" s="2"/>
      <c r="C317" s="39"/>
      <c r="J317" s="39"/>
      <c r="K317" s="2"/>
      <c r="L317" s="2"/>
      <c r="M317" s="2"/>
      <c r="N317" s="2"/>
      <c r="O317" s="2"/>
      <c r="P317" s="2"/>
      <c r="Q317" s="2"/>
      <c r="R317" s="2"/>
      <c r="S317" s="2"/>
    </row>
    <row r="318" spans="2:19" x14ac:dyDescent="0.2">
      <c r="B318" s="2"/>
      <c r="C318" s="39"/>
      <c r="J318" s="39"/>
      <c r="K318" s="2"/>
      <c r="L318" s="2"/>
      <c r="M318" s="2"/>
      <c r="N318" s="2"/>
      <c r="O318" s="2"/>
      <c r="P318" s="2"/>
      <c r="Q318" s="2"/>
      <c r="R318" s="2"/>
      <c r="S318" s="2"/>
    </row>
    <row r="319" spans="2:19" x14ac:dyDescent="0.2">
      <c r="B319" s="2"/>
      <c r="C319" s="39"/>
      <c r="J319" s="39"/>
      <c r="K319" s="2"/>
      <c r="L319" s="2"/>
      <c r="M319" s="2"/>
      <c r="N319" s="2"/>
      <c r="O319" s="2"/>
      <c r="P319" s="2"/>
      <c r="Q319" s="2"/>
      <c r="R319" s="2"/>
      <c r="S319" s="2"/>
    </row>
    <row r="320" spans="2:19" x14ac:dyDescent="0.2">
      <c r="B320" s="2"/>
      <c r="C320" s="39"/>
      <c r="J320" s="39"/>
      <c r="K320" s="2"/>
      <c r="L320" s="2"/>
      <c r="M320" s="2"/>
      <c r="N320" s="2"/>
      <c r="O320" s="2"/>
      <c r="P320" s="2"/>
      <c r="Q320" s="2"/>
      <c r="R320" s="2"/>
      <c r="S320" s="2"/>
    </row>
    <row r="321" spans="2:19" x14ac:dyDescent="0.2">
      <c r="B321" s="2"/>
      <c r="C321" s="39"/>
      <c r="J321" s="39"/>
      <c r="K321" s="2"/>
      <c r="L321" s="2"/>
      <c r="M321" s="2"/>
      <c r="N321" s="2"/>
      <c r="O321" s="2"/>
      <c r="P321" s="2"/>
      <c r="Q321" s="2"/>
      <c r="R321" s="2"/>
      <c r="S321" s="2"/>
    </row>
    <row r="322" spans="2:19" x14ac:dyDescent="0.2">
      <c r="B322" s="2"/>
      <c r="C322" s="39"/>
      <c r="J322" s="39"/>
      <c r="K322" s="2"/>
      <c r="L322" s="2"/>
      <c r="M322" s="2"/>
      <c r="N322" s="2"/>
      <c r="O322" s="2"/>
      <c r="P322" s="2"/>
      <c r="Q322" s="2"/>
      <c r="R322" s="2"/>
      <c r="S322" s="2"/>
    </row>
    <row r="323" spans="2:19" x14ac:dyDescent="0.2">
      <c r="B323" s="2"/>
      <c r="C323" s="39"/>
      <c r="J323" s="39"/>
      <c r="K323" s="2"/>
      <c r="L323" s="2"/>
      <c r="M323" s="2"/>
      <c r="N323" s="2"/>
      <c r="O323" s="2"/>
      <c r="P323" s="2"/>
      <c r="Q323" s="2"/>
      <c r="R323" s="2"/>
      <c r="S323" s="2"/>
    </row>
    <row r="324" spans="2:19" x14ac:dyDescent="0.2">
      <c r="B324" s="2"/>
      <c r="C324" s="39"/>
      <c r="J324" s="39"/>
      <c r="K324" s="2"/>
      <c r="L324" s="2"/>
      <c r="M324" s="2"/>
      <c r="N324" s="2"/>
      <c r="O324" s="2"/>
      <c r="P324" s="2"/>
      <c r="Q324" s="2"/>
      <c r="R324" s="2"/>
      <c r="S324" s="2"/>
    </row>
    <row r="325" spans="2:19" x14ac:dyDescent="0.2">
      <c r="B325" s="2"/>
      <c r="C325" s="39"/>
      <c r="J325" s="39"/>
      <c r="K325" s="2"/>
      <c r="L325" s="2"/>
      <c r="M325" s="2"/>
      <c r="N325" s="2"/>
      <c r="O325" s="2"/>
      <c r="P325" s="2"/>
      <c r="Q325" s="2"/>
      <c r="R325" s="2"/>
      <c r="S325" s="2"/>
    </row>
    <row r="326" spans="2:19" x14ac:dyDescent="0.2">
      <c r="B326" s="2"/>
      <c r="C326" s="39"/>
      <c r="J326" s="39"/>
      <c r="K326" s="2"/>
      <c r="L326" s="2"/>
      <c r="M326" s="2"/>
      <c r="N326" s="2"/>
      <c r="O326" s="2"/>
      <c r="P326" s="2"/>
      <c r="Q326" s="2"/>
      <c r="R326" s="2"/>
      <c r="S326" s="2"/>
    </row>
    <row r="327" spans="2:19" x14ac:dyDescent="0.2">
      <c r="B327" s="2"/>
      <c r="C327" s="39"/>
      <c r="J327" s="39"/>
      <c r="K327" s="2"/>
      <c r="L327" s="2"/>
      <c r="M327" s="2"/>
      <c r="N327" s="2"/>
      <c r="O327" s="2"/>
      <c r="P327" s="2"/>
      <c r="Q327" s="2"/>
      <c r="R327" s="2"/>
      <c r="S327" s="2"/>
    </row>
    <row r="328" spans="2:19" x14ac:dyDescent="0.2">
      <c r="B328" s="2"/>
      <c r="C328" s="39"/>
      <c r="J328" s="39"/>
      <c r="K328" s="2"/>
      <c r="L328" s="2"/>
      <c r="M328" s="2"/>
      <c r="N328" s="2"/>
      <c r="O328" s="2"/>
      <c r="P328" s="2"/>
      <c r="Q328" s="2"/>
      <c r="R328" s="2"/>
      <c r="S328" s="2"/>
    </row>
    <row r="329" spans="2:19" x14ac:dyDescent="0.2">
      <c r="B329" s="2"/>
      <c r="C329" s="39"/>
      <c r="J329" s="39"/>
      <c r="K329" s="2"/>
      <c r="L329" s="2"/>
      <c r="M329" s="2"/>
      <c r="N329" s="2"/>
      <c r="O329" s="2"/>
      <c r="P329" s="2"/>
      <c r="Q329" s="2"/>
      <c r="R329" s="2"/>
      <c r="S329" s="2"/>
    </row>
    <row r="330" spans="2:19" x14ac:dyDescent="0.2">
      <c r="B330" s="2"/>
      <c r="C330" s="39"/>
      <c r="J330" s="39"/>
      <c r="K330" s="2"/>
      <c r="L330" s="2"/>
      <c r="M330" s="2"/>
      <c r="N330" s="2"/>
      <c r="O330" s="2"/>
      <c r="P330" s="2"/>
      <c r="Q330" s="2"/>
      <c r="R330" s="2"/>
      <c r="S330" s="2"/>
    </row>
    <row r="331" spans="2:19" x14ac:dyDescent="0.2">
      <c r="B331" s="2"/>
      <c r="C331" s="39"/>
      <c r="J331" s="39"/>
      <c r="K331" s="2"/>
      <c r="L331" s="2"/>
      <c r="M331" s="2"/>
      <c r="N331" s="2"/>
      <c r="O331" s="2"/>
      <c r="P331" s="2"/>
      <c r="Q331" s="2"/>
      <c r="R331" s="2"/>
      <c r="S331" s="2"/>
    </row>
    <row r="332" spans="2:19" x14ac:dyDescent="0.2">
      <c r="B332" s="2"/>
      <c r="C332" s="39"/>
      <c r="J332" s="39"/>
      <c r="K332" s="2"/>
      <c r="L332" s="2"/>
      <c r="M332" s="2"/>
      <c r="N332" s="2"/>
      <c r="O332" s="2"/>
      <c r="P332" s="2"/>
      <c r="Q332" s="2"/>
      <c r="R332" s="2"/>
      <c r="S332" s="2"/>
    </row>
    <row r="333" spans="2:19" x14ac:dyDescent="0.2">
      <c r="B333" s="2"/>
      <c r="C333" s="39"/>
      <c r="J333" s="39"/>
      <c r="K333" s="2"/>
      <c r="L333" s="2"/>
      <c r="M333" s="2"/>
      <c r="N333" s="2"/>
      <c r="O333" s="2"/>
      <c r="P333" s="2"/>
      <c r="Q333" s="2"/>
      <c r="R333" s="2"/>
      <c r="S333" s="2"/>
    </row>
    <row r="334" spans="2:19" x14ac:dyDescent="0.2">
      <c r="B334" s="2"/>
      <c r="C334" s="39"/>
      <c r="J334" s="39"/>
      <c r="K334" s="2"/>
      <c r="L334" s="2"/>
      <c r="M334" s="2"/>
      <c r="N334" s="2"/>
      <c r="O334" s="2"/>
      <c r="P334" s="2"/>
      <c r="Q334" s="2"/>
      <c r="R334" s="2"/>
      <c r="S334" s="2"/>
    </row>
    <row r="335" spans="2:19" x14ac:dyDescent="0.2">
      <c r="B335" s="2"/>
      <c r="C335" s="39"/>
      <c r="J335" s="39"/>
      <c r="K335" s="2"/>
      <c r="L335" s="2"/>
      <c r="M335" s="2"/>
      <c r="N335" s="2"/>
      <c r="O335" s="2"/>
      <c r="P335" s="2"/>
      <c r="Q335" s="2"/>
      <c r="R335" s="2"/>
      <c r="S335" s="2"/>
    </row>
    <row r="336" spans="2:19" x14ac:dyDescent="0.2">
      <c r="B336" s="2"/>
      <c r="C336" s="39"/>
      <c r="J336" s="39"/>
      <c r="K336" s="2"/>
      <c r="L336" s="2"/>
      <c r="M336" s="2"/>
      <c r="N336" s="2"/>
      <c r="O336" s="2"/>
      <c r="P336" s="2"/>
      <c r="Q336" s="2"/>
      <c r="R336" s="2"/>
      <c r="S336" s="2"/>
    </row>
    <row r="337" spans="2:19" x14ac:dyDescent="0.2">
      <c r="B337" s="2"/>
      <c r="C337" s="39"/>
      <c r="J337" s="39"/>
      <c r="K337" s="2"/>
      <c r="L337" s="2"/>
      <c r="M337" s="2"/>
      <c r="N337" s="2"/>
      <c r="O337" s="2"/>
      <c r="P337" s="2"/>
      <c r="Q337" s="2"/>
      <c r="R337" s="2"/>
      <c r="S337" s="2"/>
    </row>
    <row r="338" spans="2:19" x14ac:dyDescent="0.2">
      <c r="B338" s="2"/>
      <c r="C338" s="39"/>
      <c r="J338" s="39"/>
      <c r="K338" s="2"/>
      <c r="L338" s="2"/>
      <c r="M338" s="2"/>
      <c r="N338" s="2"/>
      <c r="O338" s="2"/>
      <c r="P338" s="2"/>
      <c r="Q338" s="2"/>
      <c r="R338" s="2"/>
      <c r="S338" s="2"/>
    </row>
    <row r="339" spans="2:19" x14ac:dyDescent="0.2">
      <c r="B339" s="2"/>
      <c r="C339" s="39"/>
      <c r="J339" s="39"/>
      <c r="K339" s="2"/>
      <c r="L339" s="2"/>
      <c r="M339" s="2"/>
      <c r="N339" s="2"/>
      <c r="O339" s="2"/>
      <c r="P339" s="2"/>
      <c r="Q339" s="2"/>
      <c r="R339" s="2"/>
      <c r="S339" s="2"/>
    </row>
    <row r="340" spans="2:19" x14ac:dyDescent="0.2">
      <c r="B340" s="2"/>
      <c r="C340" s="39"/>
      <c r="J340" s="39"/>
      <c r="K340" s="2"/>
      <c r="L340" s="2"/>
      <c r="M340" s="2"/>
      <c r="N340" s="2"/>
      <c r="O340" s="2"/>
      <c r="P340" s="2"/>
      <c r="Q340" s="2"/>
      <c r="R340" s="2"/>
      <c r="S340" s="2"/>
    </row>
    <row r="341" spans="2:19" x14ac:dyDescent="0.2">
      <c r="B341" s="2"/>
      <c r="C341" s="39"/>
      <c r="J341" s="39"/>
      <c r="K341" s="2"/>
      <c r="L341" s="2"/>
      <c r="M341" s="2"/>
      <c r="N341" s="2"/>
      <c r="O341" s="2"/>
      <c r="P341" s="2"/>
      <c r="Q341" s="2"/>
      <c r="R341" s="2"/>
      <c r="S341" s="2"/>
    </row>
    <row r="342" spans="2:19" x14ac:dyDescent="0.2">
      <c r="B342" s="2"/>
      <c r="C342" s="39"/>
      <c r="J342" s="39"/>
      <c r="K342" s="2"/>
      <c r="L342" s="2"/>
      <c r="M342" s="2"/>
      <c r="N342" s="2"/>
      <c r="O342" s="2"/>
      <c r="P342" s="2"/>
      <c r="Q342" s="2"/>
      <c r="R342" s="2"/>
      <c r="S342" s="2"/>
    </row>
    <row r="343" spans="2:19" x14ac:dyDescent="0.2">
      <c r="B343" s="2"/>
      <c r="C343" s="39"/>
      <c r="J343" s="39"/>
      <c r="K343" s="2"/>
      <c r="L343" s="2"/>
      <c r="M343" s="2"/>
      <c r="N343" s="2"/>
      <c r="O343" s="2"/>
      <c r="P343" s="2"/>
      <c r="Q343" s="2"/>
      <c r="R343" s="2"/>
      <c r="S343" s="2"/>
    </row>
    <row r="344" spans="2:19" x14ac:dyDescent="0.2">
      <c r="B344" s="2"/>
      <c r="C344" s="39"/>
      <c r="J344" s="39"/>
      <c r="K344" s="2"/>
      <c r="L344" s="2"/>
      <c r="M344" s="2"/>
      <c r="N344" s="2"/>
      <c r="O344" s="2"/>
      <c r="P344" s="2"/>
      <c r="Q344" s="2"/>
      <c r="R344" s="2"/>
      <c r="S344" s="2"/>
    </row>
    <row r="345" spans="2:19" x14ac:dyDescent="0.2">
      <c r="B345" s="2"/>
      <c r="C345" s="39"/>
      <c r="J345" s="39"/>
      <c r="K345" s="2"/>
      <c r="L345" s="2"/>
      <c r="M345" s="2"/>
      <c r="N345" s="2"/>
      <c r="O345" s="2"/>
      <c r="P345" s="2"/>
      <c r="Q345" s="2"/>
      <c r="R345" s="2"/>
      <c r="S345" s="2"/>
    </row>
    <row r="346" spans="2:19" x14ac:dyDescent="0.2">
      <c r="B346" s="2"/>
      <c r="C346" s="39"/>
      <c r="J346" s="39"/>
      <c r="K346" s="2"/>
      <c r="L346" s="2"/>
      <c r="M346" s="2"/>
      <c r="N346" s="2"/>
      <c r="O346" s="2"/>
      <c r="P346" s="2"/>
      <c r="Q346" s="2"/>
      <c r="R346" s="2"/>
      <c r="S346" s="2"/>
    </row>
    <row r="347" spans="2:19" x14ac:dyDescent="0.2">
      <c r="B347" s="2"/>
      <c r="C347" s="39"/>
      <c r="J347" s="39"/>
      <c r="K347" s="2"/>
      <c r="L347" s="2"/>
      <c r="M347" s="2"/>
      <c r="N347" s="2"/>
      <c r="O347" s="2"/>
      <c r="P347" s="2"/>
      <c r="Q347" s="2"/>
      <c r="R347" s="2"/>
      <c r="S347" s="2"/>
    </row>
    <row r="348" spans="2:19" x14ac:dyDescent="0.2">
      <c r="B348" s="2"/>
      <c r="C348" s="39"/>
      <c r="J348" s="39"/>
      <c r="K348" s="2"/>
      <c r="L348" s="2"/>
      <c r="M348" s="2"/>
      <c r="N348" s="2"/>
      <c r="O348" s="2"/>
      <c r="P348" s="2"/>
      <c r="Q348" s="2"/>
      <c r="R348" s="2"/>
      <c r="S348" s="2"/>
    </row>
    <row r="349" spans="2:19" x14ac:dyDescent="0.2">
      <c r="B349" s="2"/>
      <c r="C349" s="39"/>
      <c r="J349" s="39"/>
      <c r="K349" s="2"/>
      <c r="L349" s="2"/>
      <c r="M349" s="2"/>
      <c r="N349" s="2"/>
      <c r="O349" s="2"/>
      <c r="P349" s="2"/>
      <c r="Q349" s="2"/>
      <c r="R349" s="2"/>
      <c r="S349" s="2"/>
    </row>
    <row r="350" spans="2:19" x14ac:dyDescent="0.2">
      <c r="B350" s="2"/>
      <c r="C350" s="39"/>
      <c r="J350" s="39"/>
      <c r="K350" s="2"/>
      <c r="L350" s="2"/>
      <c r="M350" s="2"/>
      <c r="N350" s="2"/>
      <c r="O350" s="2"/>
      <c r="P350" s="2"/>
      <c r="Q350" s="2"/>
      <c r="R350" s="2"/>
      <c r="S350" s="2"/>
    </row>
    <row r="351" spans="2:19" x14ac:dyDescent="0.2">
      <c r="B351" s="2"/>
      <c r="C351" s="39"/>
      <c r="J351" s="39"/>
      <c r="K351" s="2"/>
      <c r="L351" s="2"/>
      <c r="M351" s="2"/>
      <c r="N351" s="2"/>
      <c r="O351" s="2"/>
      <c r="P351" s="2"/>
      <c r="Q351" s="2"/>
      <c r="R351" s="2"/>
      <c r="S351" s="2"/>
    </row>
    <row r="352" spans="2:19" x14ac:dyDescent="0.2">
      <c r="B352" s="2"/>
      <c r="C352" s="39"/>
      <c r="J352" s="39"/>
      <c r="K352" s="2"/>
      <c r="L352" s="2"/>
      <c r="M352" s="2"/>
      <c r="N352" s="2"/>
      <c r="O352" s="2"/>
      <c r="P352" s="2"/>
      <c r="Q352" s="2"/>
      <c r="R352" s="2"/>
      <c r="S352" s="2"/>
    </row>
    <row r="353" spans="2:19" x14ac:dyDescent="0.2">
      <c r="B353" s="2"/>
      <c r="C353" s="39"/>
      <c r="J353" s="39"/>
      <c r="K353" s="2"/>
      <c r="L353" s="2"/>
      <c r="M353" s="2"/>
      <c r="N353" s="2"/>
      <c r="O353" s="2"/>
      <c r="P353" s="2"/>
      <c r="Q353" s="2"/>
      <c r="R353" s="2"/>
      <c r="S353" s="2"/>
    </row>
    <row r="354" spans="2:19" x14ac:dyDescent="0.2">
      <c r="B354" s="2"/>
      <c r="C354" s="39"/>
      <c r="J354" s="39"/>
      <c r="K354" s="2"/>
      <c r="L354" s="2"/>
      <c r="M354" s="2"/>
      <c r="N354" s="2"/>
      <c r="O354" s="2"/>
      <c r="P354" s="2"/>
      <c r="Q354" s="2"/>
      <c r="R354" s="2"/>
      <c r="S354" s="2"/>
    </row>
    <row r="355" spans="2:19" x14ac:dyDescent="0.2">
      <c r="B355" s="2"/>
      <c r="C355" s="39"/>
      <c r="J355" s="39"/>
      <c r="K355" s="2"/>
      <c r="L355" s="2"/>
      <c r="M355" s="2"/>
      <c r="N355" s="2"/>
      <c r="O355" s="2"/>
      <c r="P355" s="2"/>
      <c r="Q355" s="2"/>
      <c r="R355" s="2"/>
      <c r="S355" s="2"/>
    </row>
    <row r="356" spans="2:19" x14ac:dyDescent="0.2">
      <c r="B356" s="2"/>
      <c r="C356" s="39"/>
      <c r="J356" s="39"/>
      <c r="K356" s="2"/>
      <c r="L356" s="2"/>
      <c r="M356" s="2"/>
      <c r="N356" s="2"/>
      <c r="O356" s="2"/>
      <c r="P356" s="2"/>
      <c r="Q356" s="2"/>
      <c r="R356" s="2"/>
      <c r="S356" s="2"/>
    </row>
    <row r="357" spans="2:19" x14ac:dyDescent="0.2">
      <c r="B357" s="2"/>
      <c r="C357" s="39"/>
      <c r="J357" s="39"/>
      <c r="K357" s="2"/>
      <c r="L357" s="2"/>
      <c r="M357" s="2"/>
      <c r="N357" s="2"/>
      <c r="O357" s="2"/>
      <c r="P357" s="2"/>
      <c r="Q357" s="2"/>
      <c r="R357" s="2"/>
      <c r="S357" s="2"/>
    </row>
    <row r="358" spans="2:19" x14ac:dyDescent="0.2">
      <c r="B358" s="2"/>
      <c r="C358" s="39"/>
      <c r="J358" s="39"/>
      <c r="K358" s="2"/>
      <c r="L358" s="2"/>
      <c r="M358" s="2"/>
      <c r="N358" s="2"/>
      <c r="O358" s="2"/>
      <c r="P358" s="2"/>
      <c r="Q358" s="2"/>
      <c r="R358" s="2"/>
      <c r="S358" s="2"/>
    </row>
    <row r="359" spans="2:19" x14ac:dyDescent="0.2">
      <c r="B359" s="2"/>
      <c r="C359" s="39"/>
      <c r="J359" s="39"/>
      <c r="K359" s="2"/>
      <c r="L359" s="2"/>
      <c r="M359" s="2"/>
      <c r="N359" s="2"/>
      <c r="O359" s="2"/>
      <c r="P359" s="2"/>
      <c r="Q359" s="2"/>
      <c r="R359" s="2"/>
      <c r="S359" s="2"/>
    </row>
    <row r="360" spans="2:19" x14ac:dyDescent="0.2">
      <c r="B360" s="2"/>
      <c r="C360" s="39"/>
      <c r="J360" s="39"/>
      <c r="K360" s="2"/>
      <c r="L360" s="2"/>
      <c r="M360" s="2"/>
      <c r="N360" s="2"/>
      <c r="O360" s="2"/>
      <c r="P360" s="2"/>
      <c r="Q360" s="2"/>
      <c r="R360" s="2"/>
      <c r="S360" s="2"/>
    </row>
    <row r="361" spans="2:19" x14ac:dyDescent="0.2">
      <c r="B361" s="2"/>
      <c r="C361" s="39"/>
      <c r="J361" s="39"/>
      <c r="K361" s="2"/>
      <c r="L361" s="2"/>
      <c r="M361" s="2"/>
      <c r="N361" s="2"/>
      <c r="O361" s="2"/>
      <c r="P361" s="2"/>
      <c r="Q361" s="2"/>
      <c r="R361" s="2"/>
      <c r="S361" s="2"/>
    </row>
    <row r="362" spans="2:19" x14ac:dyDescent="0.2">
      <c r="B362" s="2"/>
      <c r="C362" s="39"/>
      <c r="J362" s="39"/>
      <c r="K362" s="2"/>
      <c r="L362" s="2"/>
      <c r="M362" s="2"/>
      <c r="N362" s="2"/>
      <c r="O362" s="2"/>
      <c r="P362" s="2"/>
      <c r="Q362" s="2"/>
      <c r="R362" s="2"/>
      <c r="S362" s="2"/>
    </row>
    <row r="363" spans="2:19" x14ac:dyDescent="0.2">
      <c r="B363" s="2"/>
      <c r="C363" s="39"/>
      <c r="J363" s="39"/>
      <c r="K363" s="2"/>
      <c r="L363" s="2"/>
      <c r="M363" s="2"/>
      <c r="N363" s="2"/>
      <c r="O363" s="2"/>
      <c r="P363" s="2"/>
      <c r="Q363" s="2"/>
      <c r="R363" s="2"/>
      <c r="S363" s="2"/>
    </row>
    <row r="364" spans="2:19" x14ac:dyDescent="0.2">
      <c r="B364" s="2"/>
      <c r="C364" s="39"/>
      <c r="J364" s="39"/>
      <c r="K364" s="2"/>
      <c r="L364" s="2"/>
      <c r="M364" s="2"/>
      <c r="N364" s="2"/>
      <c r="O364" s="2"/>
      <c r="P364" s="2"/>
      <c r="Q364" s="2"/>
      <c r="R364" s="2"/>
      <c r="S364" s="2"/>
    </row>
    <row r="365" spans="2:19" x14ac:dyDescent="0.2">
      <c r="B365" s="2"/>
      <c r="C365" s="39"/>
      <c r="J365" s="39"/>
      <c r="K365" s="2"/>
      <c r="L365" s="2"/>
      <c r="M365" s="2"/>
      <c r="N365" s="2"/>
      <c r="O365" s="2"/>
      <c r="P365" s="2"/>
      <c r="Q365" s="2"/>
      <c r="R365" s="2"/>
      <c r="S365" s="2"/>
    </row>
    <row r="366" spans="2:19" x14ac:dyDescent="0.2">
      <c r="B366" s="2"/>
      <c r="C366" s="39"/>
      <c r="J366" s="39"/>
      <c r="K366" s="2"/>
      <c r="L366" s="2"/>
      <c r="M366" s="2"/>
      <c r="N366" s="2"/>
      <c r="O366" s="2"/>
      <c r="P366" s="2"/>
      <c r="Q366" s="2"/>
      <c r="R366" s="2"/>
      <c r="S366" s="2"/>
    </row>
    <row r="367" spans="2:19" x14ac:dyDescent="0.2">
      <c r="B367" s="2"/>
      <c r="C367" s="39"/>
      <c r="J367" s="39"/>
      <c r="K367" s="2"/>
      <c r="L367" s="2"/>
      <c r="M367" s="2"/>
      <c r="N367" s="2"/>
      <c r="O367" s="2"/>
      <c r="P367" s="2"/>
      <c r="Q367" s="2"/>
      <c r="R367" s="2"/>
      <c r="S367" s="2"/>
    </row>
    <row r="368" spans="2:19" x14ac:dyDescent="0.2">
      <c r="B368" s="2"/>
      <c r="C368" s="39"/>
      <c r="J368" s="39"/>
      <c r="K368" s="2"/>
      <c r="L368" s="2"/>
      <c r="M368" s="2"/>
      <c r="N368" s="2"/>
      <c r="O368" s="2"/>
      <c r="P368" s="2"/>
      <c r="Q368" s="2"/>
      <c r="R368" s="2"/>
      <c r="S368" s="2"/>
    </row>
    <row r="369" spans="2:19" x14ac:dyDescent="0.2">
      <c r="B369" s="2"/>
      <c r="C369" s="39"/>
      <c r="J369" s="39"/>
      <c r="K369" s="2"/>
      <c r="L369" s="2"/>
      <c r="M369" s="2"/>
      <c r="N369" s="2"/>
      <c r="O369" s="2"/>
      <c r="P369" s="2"/>
      <c r="Q369" s="2"/>
      <c r="R369" s="2"/>
      <c r="S369" s="2"/>
    </row>
    <row r="370" spans="2:19" x14ac:dyDescent="0.2">
      <c r="B370" s="2"/>
      <c r="C370" s="39"/>
      <c r="J370" s="39"/>
      <c r="K370" s="2"/>
      <c r="L370" s="2"/>
      <c r="M370" s="2"/>
      <c r="N370" s="2"/>
      <c r="O370" s="2"/>
      <c r="P370" s="2"/>
      <c r="Q370" s="2"/>
      <c r="R370" s="2"/>
      <c r="S370" s="2"/>
    </row>
    <row r="371" spans="2:19" x14ac:dyDescent="0.2">
      <c r="B371" s="2"/>
      <c r="C371" s="39"/>
      <c r="J371" s="39"/>
      <c r="K371" s="2"/>
      <c r="L371" s="2"/>
      <c r="M371" s="2"/>
      <c r="N371" s="2"/>
      <c r="O371" s="2"/>
      <c r="P371" s="2"/>
      <c r="Q371" s="2"/>
      <c r="R371" s="2"/>
      <c r="S371" s="2"/>
    </row>
    <row r="372" spans="2:19" x14ac:dyDescent="0.2">
      <c r="B372" s="2"/>
      <c r="C372" s="39"/>
      <c r="J372" s="39"/>
      <c r="K372" s="2"/>
      <c r="L372" s="2"/>
      <c r="M372" s="2"/>
      <c r="N372" s="2"/>
      <c r="O372" s="2"/>
      <c r="P372" s="2"/>
      <c r="Q372" s="2"/>
      <c r="R372" s="2"/>
      <c r="S372" s="2"/>
    </row>
    <row r="373" spans="2:19" x14ac:dyDescent="0.2">
      <c r="B373" s="2"/>
      <c r="C373" s="39"/>
      <c r="J373" s="39"/>
      <c r="K373" s="2"/>
      <c r="L373" s="2"/>
      <c r="M373" s="2"/>
      <c r="N373" s="2"/>
      <c r="O373" s="2"/>
      <c r="P373" s="2"/>
      <c r="Q373" s="2"/>
      <c r="R373" s="2"/>
      <c r="S373" s="2"/>
    </row>
    <row r="374" spans="2:19" x14ac:dyDescent="0.2">
      <c r="B374" s="2"/>
      <c r="C374" s="39"/>
      <c r="J374" s="39"/>
      <c r="K374" s="2"/>
      <c r="L374" s="2"/>
      <c r="M374" s="2"/>
      <c r="N374" s="2"/>
      <c r="O374" s="2"/>
      <c r="P374" s="2"/>
      <c r="Q374" s="2"/>
      <c r="R374" s="2"/>
      <c r="S374" s="2"/>
    </row>
    <row r="375" spans="2:19" x14ac:dyDescent="0.2">
      <c r="B375" s="2"/>
      <c r="C375" s="39"/>
      <c r="J375" s="39"/>
      <c r="K375" s="2"/>
      <c r="L375" s="2"/>
      <c r="M375" s="2"/>
      <c r="N375" s="2"/>
      <c r="O375" s="2"/>
      <c r="P375" s="2"/>
      <c r="Q375" s="2"/>
      <c r="R375" s="2"/>
      <c r="S375" s="2"/>
    </row>
    <row r="376" spans="2:19" x14ac:dyDescent="0.2">
      <c r="B376" s="2"/>
      <c r="C376" s="39"/>
      <c r="J376" s="39"/>
      <c r="K376" s="2"/>
      <c r="L376" s="2"/>
      <c r="M376" s="2"/>
      <c r="N376" s="2"/>
      <c r="O376" s="2"/>
      <c r="P376" s="2"/>
      <c r="Q376" s="2"/>
      <c r="R376" s="2"/>
      <c r="S376" s="2"/>
    </row>
    <row r="377" spans="2:19" x14ac:dyDescent="0.2">
      <c r="B377" s="2"/>
      <c r="C377" s="39"/>
      <c r="J377" s="39"/>
      <c r="K377" s="2"/>
      <c r="L377" s="2"/>
      <c r="M377" s="2"/>
      <c r="N377" s="2"/>
      <c r="O377" s="2"/>
      <c r="P377" s="2"/>
      <c r="Q377" s="2"/>
      <c r="R377" s="2"/>
      <c r="S377" s="2"/>
    </row>
    <row r="378" spans="2:19" x14ac:dyDescent="0.2">
      <c r="B378" s="2"/>
      <c r="C378" s="39"/>
      <c r="J378" s="39"/>
      <c r="K378" s="2"/>
      <c r="L378" s="2"/>
      <c r="M378" s="2"/>
      <c r="N378" s="2"/>
      <c r="O378" s="2"/>
      <c r="P378" s="2"/>
      <c r="Q378" s="2"/>
      <c r="R378" s="2"/>
      <c r="S378" s="2"/>
    </row>
    <row r="379" spans="2:19" x14ac:dyDescent="0.2">
      <c r="B379" s="2"/>
      <c r="C379" s="39"/>
      <c r="J379" s="39"/>
      <c r="K379" s="2"/>
      <c r="L379" s="2"/>
      <c r="M379" s="2"/>
      <c r="N379" s="2"/>
      <c r="O379" s="2"/>
      <c r="P379" s="2"/>
      <c r="Q379" s="2"/>
      <c r="R379" s="2"/>
      <c r="S379" s="2"/>
    </row>
    <row r="380" spans="2:19" x14ac:dyDescent="0.2">
      <c r="B380" s="2"/>
      <c r="C380" s="39"/>
      <c r="J380" s="39"/>
      <c r="K380" s="2"/>
      <c r="L380" s="2"/>
      <c r="M380" s="2"/>
      <c r="N380" s="2"/>
      <c r="O380" s="2"/>
      <c r="P380" s="2"/>
      <c r="Q380" s="2"/>
      <c r="R380" s="2"/>
      <c r="S380" s="2"/>
    </row>
    <row r="381" spans="2:19" x14ac:dyDescent="0.2">
      <c r="B381" s="2"/>
      <c r="C381" s="39"/>
      <c r="J381" s="39"/>
      <c r="K381" s="2"/>
      <c r="L381" s="2"/>
      <c r="M381" s="2"/>
      <c r="N381" s="2"/>
      <c r="O381" s="2"/>
      <c r="P381" s="2"/>
      <c r="Q381" s="2"/>
      <c r="R381" s="2"/>
      <c r="S381" s="2"/>
    </row>
    <row r="382" spans="2:19" x14ac:dyDescent="0.2">
      <c r="B382" s="2"/>
      <c r="C382" s="39"/>
      <c r="J382" s="39"/>
      <c r="K382" s="2"/>
      <c r="L382" s="2"/>
      <c r="M382" s="2"/>
      <c r="N382" s="2"/>
      <c r="O382" s="2"/>
      <c r="P382" s="2"/>
      <c r="Q382" s="2"/>
      <c r="R382" s="2"/>
      <c r="S382" s="2"/>
    </row>
    <row r="383" spans="2:19" x14ac:dyDescent="0.2">
      <c r="B383" s="2"/>
      <c r="C383" s="39"/>
      <c r="J383" s="39"/>
      <c r="K383" s="2"/>
      <c r="L383" s="2"/>
      <c r="M383" s="2"/>
      <c r="N383" s="2"/>
      <c r="O383" s="2"/>
      <c r="P383" s="2"/>
      <c r="Q383" s="2"/>
      <c r="R383" s="2"/>
      <c r="S383" s="2"/>
    </row>
    <row r="384" spans="2:19" x14ac:dyDescent="0.2">
      <c r="B384" s="2"/>
      <c r="C384" s="39"/>
      <c r="J384" s="39"/>
      <c r="K384" s="2"/>
      <c r="L384" s="2"/>
      <c r="M384" s="2"/>
      <c r="N384" s="2"/>
      <c r="O384" s="2"/>
      <c r="P384" s="2"/>
      <c r="Q384" s="2"/>
      <c r="R384" s="2"/>
      <c r="S384" s="2"/>
    </row>
    <row r="385" spans="2:19" x14ac:dyDescent="0.2">
      <c r="B385" s="2"/>
      <c r="C385" s="39"/>
      <c r="J385" s="39"/>
      <c r="K385" s="2"/>
      <c r="L385" s="2"/>
      <c r="M385" s="2"/>
      <c r="N385" s="2"/>
      <c r="O385" s="2"/>
      <c r="P385" s="2"/>
      <c r="Q385" s="2"/>
      <c r="R385" s="2"/>
      <c r="S385" s="2"/>
    </row>
    <row r="386" spans="2:19" x14ac:dyDescent="0.2">
      <c r="B386" s="2"/>
      <c r="C386" s="39"/>
      <c r="J386" s="39"/>
      <c r="K386" s="2"/>
      <c r="L386" s="2"/>
      <c r="M386" s="2"/>
      <c r="N386" s="2"/>
      <c r="O386" s="2"/>
      <c r="P386" s="2"/>
      <c r="Q386" s="2"/>
      <c r="R386" s="2"/>
      <c r="S386" s="2"/>
    </row>
    <row r="387" spans="2:19" x14ac:dyDescent="0.2">
      <c r="B387" s="2"/>
      <c r="C387" s="39"/>
      <c r="J387" s="39"/>
      <c r="K387" s="2"/>
      <c r="L387" s="2"/>
      <c r="M387" s="2"/>
      <c r="N387" s="2"/>
      <c r="O387" s="2"/>
      <c r="P387" s="2"/>
      <c r="Q387" s="2"/>
      <c r="R387" s="2"/>
      <c r="S387" s="2"/>
    </row>
    <row r="388" spans="2:19" x14ac:dyDescent="0.2">
      <c r="B388" s="2"/>
      <c r="C388" s="39"/>
      <c r="J388" s="39"/>
      <c r="K388" s="2"/>
      <c r="L388" s="2"/>
      <c r="M388" s="2"/>
      <c r="N388" s="2"/>
      <c r="O388" s="2"/>
      <c r="P388" s="2"/>
      <c r="Q388" s="2"/>
      <c r="R388" s="2"/>
      <c r="S388" s="2"/>
    </row>
    <row r="389" spans="2:19" x14ac:dyDescent="0.2">
      <c r="B389" s="2"/>
      <c r="C389" s="39"/>
      <c r="J389" s="39"/>
      <c r="K389" s="2"/>
      <c r="L389" s="2"/>
      <c r="M389" s="2"/>
      <c r="N389" s="2"/>
      <c r="O389" s="2"/>
      <c r="P389" s="2"/>
      <c r="Q389" s="2"/>
      <c r="R389" s="2"/>
      <c r="S389" s="2"/>
    </row>
    <row r="390" spans="2:19" x14ac:dyDescent="0.2">
      <c r="B390" s="2"/>
      <c r="C390" s="39"/>
      <c r="J390" s="39"/>
      <c r="K390" s="2"/>
      <c r="L390" s="2"/>
      <c r="M390" s="2"/>
      <c r="N390" s="2"/>
      <c r="O390" s="2"/>
      <c r="P390" s="2"/>
      <c r="Q390" s="2"/>
      <c r="R390" s="2"/>
      <c r="S390" s="2"/>
    </row>
    <row r="391" spans="2:19" x14ac:dyDescent="0.2">
      <c r="B391" s="2"/>
      <c r="C391" s="39"/>
      <c r="J391" s="39"/>
      <c r="K391" s="2"/>
      <c r="L391" s="2"/>
      <c r="M391" s="2"/>
      <c r="N391" s="2"/>
      <c r="O391" s="2"/>
      <c r="P391" s="2"/>
      <c r="Q391" s="2"/>
      <c r="R391" s="2"/>
      <c r="S391" s="2"/>
    </row>
    <row r="392" spans="2:19" x14ac:dyDescent="0.2">
      <c r="B392" s="2"/>
      <c r="C392" s="39"/>
      <c r="J392" s="39"/>
      <c r="K392" s="2"/>
      <c r="L392" s="2"/>
      <c r="M392" s="2"/>
      <c r="N392" s="2"/>
      <c r="O392" s="2"/>
      <c r="P392" s="2"/>
      <c r="Q392" s="2"/>
      <c r="R392" s="2"/>
      <c r="S392" s="2"/>
    </row>
    <row r="393" spans="2:19" x14ac:dyDescent="0.2">
      <c r="B393" s="2"/>
      <c r="C393" s="39"/>
      <c r="J393" s="39"/>
      <c r="K393" s="2"/>
      <c r="L393" s="2"/>
      <c r="M393" s="2"/>
      <c r="N393" s="2"/>
      <c r="O393" s="2"/>
      <c r="P393" s="2"/>
      <c r="Q393" s="2"/>
      <c r="R393" s="2"/>
      <c r="S393" s="2"/>
    </row>
    <row r="394" spans="2:19" x14ac:dyDescent="0.2">
      <c r="B394" s="2"/>
      <c r="C394" s="39"/>
      <c r="J394" s="39"/>
      <c r="K394" s="2"/>
      <c r="L394" s="2"/>
      <c r="M394" s="2"/>
      <c r="N394" s="2"/>
      <c r="O394" s="2"/>
      <c r="P394" s="2"/>
      <c r="Q394" s="2"/>
      <c r="R394" s="2"/>
      <c r="S394" s="2"/>
    </row>
    <row r="395" spans="2:19" x14ac:dyDescent="0.2">
      <c r="B395" s="2"/>
      <c r="C395" s="39"/>
      <c r="J395" s="39"/>
      <c r="K395" s="2"/>
      <c r="L395" s="2"/>
      <c r="M395" s="2"/>
      <c r="N395" s="2"/>
      <c r="O395" s="2"/>
      <c r="P395" s="2"/>
      <c r="Q395" s="2"/>
      <c r="R395" s="2"/>
      <c r="S395" s="2"/>
    </row>
    <row r="396" spans="2:19" x14ac:dyDescent="0.2">
      <c r="B396" s="2"/>
      <c r="C396" s="39"/>
      <c r="J396" s="39"/>
      <c r="K396" s="2"/>
      <c r="L396" s="2"/>
      <c r="M396" s="2"/>
      <c r="N396" s="2"/>
      <c r="O396" s="2"/>
      <c r="P396" s="2"/>
      <c r="Q396" s="2"/>
      <c r="R396" s="2"/>
      <c r="S396" s="2"/>
    </row>
    <row r="397" spans="2:19" x14ac:dyDescent="0.2">
      <c r="B397" s="2"/>
      <c r="C397" s="39"/>
      <c r="J397" s="39"/>
      <c r="K397" s="2"/>
      <c r="L397" s="2"/>
      <c r="M397" s="2"/>
      <c r="N397" s="2"/>
      <c r="O397" s="2"/>
      <c r="P397" s="2"/>
      <c r="Q397" s="2"/>
      <c r="R397" s="2"/>
      <c r="S397" s="2"/>
    </row>
    <row r="398" spans="2:19" x14ac:dyDescent="0.2">
      <c r="B398" s="2"/>
      <c r="C398" s="39"/>
      <c r="J398" s="39"/>
      <c r="K398" s="2"/>
      <c r="L398" s="2"/>
      <c r="M398" s="2"/>
      <c r="N398" s="2"/>
      <c r="O398" s="2"/>
      <c r="P398" s="2"/>
      <c r="Q398" s="2"/>
      <c r="R398" s="2"/>
      <c r="S398" s="2"/>
    </row>
    <row r="399" spans="2:19" x14ac:dyDescent="0.2">
      <c r="B399" s="2"/>
      <c r="C399" s="39"/>
      <c r="J399" s="39"/>
      <c r="K399" s="2"/>
      <c r="L399" s="2"/>
      <c r="M399" s="2"/>
      <c r="N399" s="2"/>
      <c r="O399" s="2"/>
      <c r="P399" s="2"/>
      <c r="Q399" s="2"/>
      <c r="R399" s="2"/>
      <c r="S399" s="2"/>
    </row>
    <row r="400" spans="2:19" x14ac:dyDescent="0.2">
      <c r="B400" s="2"/>
      <c r="C400" s="39"/>
      <c r="J400" s="39"/>
      <c r="K400" s="2"/>
      <c r="L400" s="2"/>
      <c r="M400" s="2"/>
      <c r="N400" s="2"/>
      <c r="O400" s="2"/>
      <c r="P400" s="2"/>
      <c r="Q400" s="2"/>
      <c r="R400" s="2"/>
      <c r="S400" s="2"/>
    </row>
    <row r="401" spans="2:19" x14ac:dyDescent="0.2">
      <c r="B401" s="2"/>
      <c r="C401" s="39"/>
      <c r="J401" s="39"/>
      <c r="K401" s="2"/>
      <c r="L401" s="2"/>
      <c r="M401" s="2"/>
      <c r="N401" s="2"/>
      <c r="O401" s="2"/>
      <c r="P401" s="2"/>
      <c r="Q401" s="2"/>
      <c r="R401" s="2"/>
      <c r="S401" s="2"/>
    </row>
    <row r="402" spans="2:19" x14ac:dyDescent="0.2">
      <c r="B402" s="2"/>
      <c r="C402" s="39"/>
      <c r="J402" s="39"/>
      <c r="K402" s="2"/>
      <c r="L402" s="2"/>
      <c r="M402" s="2"/>
      <c r="N402" s="2"/>
      <c r="O402" s="2"/>
      <c r="P402" s="2"/>
      <c r="Q402" s="2"/>
      <c r="R402" s="2"/>
      <c r="S402" s="2"/>
    </row>
    <row r="403" spans="2:19" x14ac:dyDescent="0.2">
      <c r="B403" s="2"/>
      <c r="C403" s="39"/>
      <c r="J403" s="39"/>
      <c r="K403" s="2"/>
      <c r="L403" s="2"/>
      <c r="M403" s="2"/>
      <c r="N403" s="2"/>
      <c r="O403" s="2"/>
      <c r="P403" s="2"/>
      <c r="Q403" s="2"/>
      <c r="R403" s="2"/>
      <c r="S403" s="2"/>
    </row>
    <row r="404" spans="2:19" x14ac:dyDescent="0.2">
      <c r="B404" s="2"/>
      <c r="C404" s="39"/>
      <c r="J404" s="39"/>
      <c r="K404" s="2"/>
      <c r="L404" s="2"/>
      <c r="M404" s="2"/>
      <c r="N404" s="2"/>
      <c r="O404" s="2"/>
      <c r="P404" s="2"/>
      <c r="Q404" s="2"/>
      <c r="R404" s="2"/>
      <c r="S404" s="2"/>
    </row>
    <row r="405" spans="2:19" x14ac:dyDescent="0.2">
      <c r="B405" s="2"/>
      <c r="C405" s="39"/>
      <c r="J405" s="39"/>
      <c r="K405" s="2"/>
      <c r="L405" s="2"/>
      <c r="M405" s="2"/>
      <c r="N405" s="2"/>
      <c r="O405" s="2"/>
      <c r="P405" s="2"/>
      <c r="Q405" s="2"/>
      <c r="R405" s="2"/>
      <c r="S405" s="2"/>
    </row>
    <row r="406" spans="2:19" x14ac:dyDescent="0.2">
      <c r="B406" s="2"/>
      <c r="C406" s="39"/>
      <c r="J406" s="39"/>
      <c r="K406" s="2"/>
      <c r="L406" s="2"/>
      <c r="M406" s="2"/>
      <c r="N406" s="2"/>
      <c r="O406" s="2"/>
      <c r="P406" s="2"/>
      <c r="Q406" s="2"/>
      <c r="R406" s="2"/>
      <c r="S406" s="2"/>
    </row>
    <row r="407" spans="2:19" x14ac:dyDescent="0.2">
      <c r="B407" s="2"/>
      <c r="C407" s="39"/>
      <c r="J407" s="39"/>
      <c r="K407" s="2"/>
      <c r="L407" s="2"/>
      <c r="M407" s="2"/>
      <c r="N407" s="2"/>
      <c r="O407" s="2"/>
      <c r="P407" s="2"/>
      <c r="Q407" s="2"/>
      <c r="R407" s="2"/>
      <c r="S407" s="2"/>
    </row>
    <row r="408" spans="2:19" x14ac:dyDescent="0.2">
      <c r="B408" s="2"/>
      <c r="C408" s="39"/>
      <c r="J408" s="39"/>
      <c r="K408" s="2"/>
      <c r="L408" s="2"/>
      <c r="M408" s="2"/>
      <c r="N408" s="2"/>
      <c r="O408" s="2"/>
      <c r="P408" s="2"/>
      <c r="Q408" s="2"/>
      <c r="R408" s="2"/>
      <c r="S408" s="2"/>
    </row>
    <row r="409" spans="2:19" x14ac:dyDescent="0.2">
      <c r="B409" s="2"/>
      <c r="C409" s="39"/>
      <c r="J409" s="39"/>
      <c r="K409" s="2"/>
      <c r="L409" s="2"/>
      <c r="M409" s="2"/>
      <c r="N409" s="2"/>
      <c r="O409" s="2"/>
      <c r="P409" s="2"/>
      <c r="Q409" s="2"/>
      <c r="R409" s="2"/>
      <c r="S409" s="2"/>
    </row>
    <row r="410" spans="2:19" x14ac:dyDescent="0.2">
      <c r="B410" s="2"/>
      <c r="C410" s="39"/>
      <c r="J410" s="39"/>
      <c r="K410" s="2"/>
      <c r="L410" s="2"/>
      <c r="M410" s="2"/>
      <c r="N410" s="2"/>
      <c r="O410" s="2"/>
      <c r="P410" s="2"/>
      <c r="Q410" s="2"/>
      <c r="R410" s="2"/>
      <c r="S410" s="2"/>
    </row>
    <row r="411" spans="2:19" x14ac:dyDescent="0.2">
      <c r="B411" s="2"/>
      <c r="C411" s="39"/>
      <c r="J411" s="39"/>
      <c r="K411" s="2"/>
      <c r="L411" s="2"/>
      <c r="M411" s="2"/>
      <c r="N411" s="2"/>
      <c r="O411" s="2"/>
      <c r="P411" s="2"/>
      <c r="Q411" s="2"/>
      <c r="R411" s="2"/>
      <c r="S411" s="2"/>
    </row>
    <row r="412" spans="2:19" x14ac:dyDescent="0.2">
      <c r="B412" s="2"/>
      <c r="C412" s="39"/>
      <c r="J412" s="39"/>
      <c r="K412" s="2"/>
      <c r="L412" s="2"/>
      <c r="M412" s="2"/>
      <c r="N412" s="2"/>
      <c r="O412" s="2"/>
      <c r="P412" s="2"/>
      <c r="Q412" s="2"/>
      <c r="R412" s="2"/>
      <c r="S412" s="2"/>
    </row>
    <row r="413" spans="2:19" x14ac:dyDescent="0.2">
      <c r="B413" s="2"/>
      <c r="C413" s="39"/>
      <c r="J413" s="39"/>
      <c r="K413" s="2"/>
      <c r="L413" s="2"/>
      <c r="M413" s="2"/>
      <c r="N413" s="2"/>
      <c r="O413" s="2"/>
      <c r="P413" s="2"/>
      <c r="Q413" s="2"/>
      <c r="R413" s="2"/>
      <c r="S413" s="2"/>
    </row>
    <row r="414" spans="2:19" x14ac:dyDescent="0.2">
      <c r="B414" s="2"/>
      <c r="C414" s="39"/>
      <c r="J414" s="39"/>
      <c r="K414" s="2"/>
      <c r="L414" s="2"/>
      <c r="M414" s="2"/>
      <c r="N414" s="2"/>
      <c r="O414" s="2"/>
      <c r="P414" s="2"/>
      <c r="Q414" s="2"/>
      <c r="R414" s="2"/>
      <c r="S414" s="2"/>
    </row>
    <row r="415" spans="2:19" x14ac:dyDescent="0.2">
      <c r="B415" s="2"/>
      <c r="C415" s="39"/>
      <c r="J415" s="39"/>
      <c r="K415" s="2"/>
      <c r="L415" s="2"/>
      <c r="M415" s="2"/>
      <c r="N415" s="2"/>
      <c r="O415" s="2"/>
      <c r="P415" s="2"/>
      <c r="Q415" s="2"/>
      <c r="R415" s="2"/>
      <c r="S415" s="2"/>
    </row>
    <row r="416" spans="2:19" x14ac:dyDescent="0.2">
      <c r="B416" s="2"/>
      <c r="C416" s="39"/>
      <c r="J416" s="39"/>
      <c r="K416" s="2"/>
      <c r="L416" s="2"/>
      <c r="M416" s="2"/>
      <c r="N416" s="2"/>
      <c r="O416" s="2"/>
      <c r="P416" s="2"/>
      <c r="Q416" s="2"/>
      <c r="R416" s="2"/>
      <c r="S416" s="2"/>
    </row>
    <row r="417" spans="2:19" x14ac:dyDescent="0.2">
      <c r="B417" s="2"/>
      <c r="C417" s="39"/>
      <c r="J417" s="39"/>
      <c r="K417" s="2"/>
      <c r="L417" s="2"/>
      <c r="M417" s="2"/>
      <c r="N417" s="2"/>
      <c r="O417" s="2"/>
      <c r="P417" s="2"/>
      <c r="Q417" s="2"/>
      <c r="R417" s="2"/>
      <c r="S417" s="2"/>
    </row>
    <row r="418" spans="2:19" x14ac:dyDescent="0.2">
      <c r="B418" s="2"/>
      <c r="C418" s="39"/>
      <c r="J418" s="39"/>
      <c r="K418" s="2"/>
      <c r="L418" s="2"/>
      <c r="M418" s="2"/>
      <c r="N418" s="2"/>
      <c r="O418" s="2"/>
      <c r="P418" s="2"/>
      <c r="Q418" s="2"/>
      <c r="R418" s="2"/>
      <c r="S418" s="2"/>
    </row>
    <row r="419" spans="2:19" x14ac:dyDescent="0.2">
      <c r="B419" s="2"/>
      <c r="C419" s="39"/>
      <c r="J419" s="39"/>
      <c r="K419" s="2"/>
      <c r="L419" s="2"/>
      <c r="M419" s="2"/>
      <c r="N419" s="2"/>
      <c r="O419" s="2"/>
      <c r="P419" s="2"/>
      <c r="Q419" s="2"/>
      <c r="R419" s="2"/>
      <c r="S419" s="2"/>
    </row>
    <row r="420" spans="2:19" x14ac:dyDescent="0.2">
      <c r="B420" s="2"/>
      <c r="C420" s="39"/>
      <c r="J420" s="39"/>
      <c r="K420" s="2"/>
      <c r="L420" s="2"/>
      <c r="M420" s="2"/>
      <c r="N420" s="2"/>
      <c r="O420" s="2"/>
      <c r="P420" s="2"/>
      <c r="Q420" s="2"/>
      <c r="R420" s="2"/>
      <c r="S420" s="2"/>
    </row>
    <row r="421" spans="2:19" x14ac:dyDescent="0.2">
      <c r="B421" s="2"/>
      <c r="C421" s="39"/>
      <c r="J421" s="39"/>
      <c r="K421" s="2"/>
      <c r="L421" s="2"/>
      <c r="M421" s="2"/>
      <c r="N421" s="2"/>
      <c r="O421" s="2"/>
      <c r="P421" s="2"/>
      <c r="Q421" s="2"/>
      <c r="R421" s="2"/>
      <c r="S421" s="2"/>
    </row>
    <row r="422" spans="2:19" x14ac:dyDescent="0.2">
      <c r="B422" s="2"/>
      <c r="C422" s="39"/>
      <c r="J422" s="39"/>
      <c r="K422" s="2"/>
      <c r="L422" s="2"/>
      <c r="M422" s="2"/>
      <c r="N422" s="2"/>
      <c r="O422" s="2"/>
      <c r="P422" s="2"/>
      <c r="Q422" s="2"/>
      <c r="R422" s="2"/>
      <c r="S422" s="2"/>
    </row>
    <row r="423" spans="2:19" x14ac:dyDescent="0.2">
      <c r="B423" s="2"/>
      <c r="C423" s="39"/>
      <c r="J423" s="39"/>
      <c r="K423" s="2"/>
      <c r="L423" s="2"/>
      <c r="M423" s="2"/>
      <c r="N423" s="2"/>
      <c r="O423" s="2"/>
      <c r="P423" s="2"/>
      <c r="Q423" s="2"/>
      <c r="R423" s="2"/>
      <c r="S423" s="2"/>
    </row>
    <row r="424" spans="2:19" x14ac:dyDescent="0.2">
      <c r="B424" s="2"/>
      <c r="C424" s="39"/>
      <c r="J424" s="39"/>
      <c r="K424" s="2"/>
      <c r="L424" s="2"/>
      <c r="M424" s="2"/>
      <c r="N424" s="2"/>
      <c r="O424" s="2"/>
      <c r="P424" s="2"/>
      <c r="Q424" s="2"/>
      <c r="R424" s="2"/>
      <c r="S424" s="2"/>
    </row>
    <row r="425" spans="2:19" x14ac:dyDescent="0.2">
      <c r="B425" s="2"/>
      <c r="C425" s="39"/>
      <c r="J425" s="39"/>
      <c r="K425" s="2"/>
      <c r="L425" s="2"/>
      <c r="M425" s="2"/>
      <c r="N425" s="2"/>
      <c r="O425" s="2"/>
      <c r="P425" s="2"/>
      <c r="Q425" s="2"/>
      <c r="R425" s="2"/>
      <c r="S425" s="2"/>
    </row>
    <row r="426" spans="2:19" x14ac:dyDescent="0.2">
      <c r="B426" s="2"/>
      <c r="C426" s="39"/>
      <c r="J426" s="39"/>
      <c r="K426" s="2"/>
      <c r="L426" s="2"/>
      <c r="M426" s="2"/>
      <c r="N426" s="2"/>
      <c r="O426" s="2"/>
      <c r="P426" s="2"/>
      <c r="Q426" s="2"/>
      <c r="R426" s="2"/>
      <c r="S426" s="2"/>
    </row>
    <row r="427" spans="2:19" x14ac:dyDescent="0.2">
      <c r="B427" s="2"/>
      <c r="C427" s="39"/>
      <c r="J427" s="39"/>
      <c r="K427" s="2"/>
      <c r="L427" s="2"/>
      <c r="M427" s="2"/>
      <c r="N427" s="2"/>
      <c r="O427" s="2"/>
      <c r="P427" s="2"/>
      <c r="Q427" s="2"/>
      <c r="R427" s="2"/>
      <c r="S427" s="2"/>
    </row>
    <row r="428" spans="2:19" x14ac:dyDescent="0.2">
      <c r="B428" s="2"/>
      <c r="C428" s="39"/>
      <c r="J428" s="39"/>
      <c r="K428" s="2"/>
      <c r="L428" s="2"/>
      <c r="M428" s="2"/>
      <c r="N428" s="2"/>
      <c r="O428" s="2"/>
      <c r="P428" s="2"/>
      <c r="Q428" s="2"/>
      <c r="R428" s="2"/>
      <c r="S428" s="2"/>
    </row>
    <row r="429" spans="2:19" x14ac:dyDescent="0.2">
      <c r="B429" s="2"/>
      <c r="C429" s="39"/>
      <c r="J429" s="39"/>
      <c r="K429" s="2"/>
      <c r="L429" s="2"/>
      <c r="M429" s="2"/>
      <c r="N429" s="2"/>
      <c r="O429" s="2"/>
      <c r="P429" s="2"/>
      <c r="Q429" s="2"/>
      <c r="R429" s="2"/>
      <c r="S429" s="2"/>
    </row>
    <row r="430" spans="2:19" x14ac:dyDescent="0.2">
      <c r="B430" s="2"/>
      <c r="C430" s="39"/>
      <c r="J430" s="39"/>
      <c r="K430" s="2"/>
      <c r="L430" s="2"/>
      <c r="M430" s="2"/>
      <c r="N430" s="2"/>
      <c r="O430" s="2"/>
      <c r="P430" s="2"/>
      <c r="Q430" s="2"/>
      <c r="R430" s="2"/>
      <c r="S430" s="2"/>
    </row>
    <row r="431" spans="2:19" x14ac:dyDescent="0.2">
      <c r="B431" s="2"/>
      <c r="C431" s="39"/>
      <c r="J431" s="39"/>
      <c r="K431" s="2"/>
      <c r="L431" s="2"/>
      <c r="M431" s="2"/>
      <c r="N431" s="2"/>
      <c r="O431" s="2"/>
      <c r="P431" s="2"/>
      <c r="Q431" s="2"/>
      <c r="R431" s="2"/>
      <c r="S431" s="2"/>
    </row>
    <row r="432" spans="2:19" x14ac:dyDescent="0.2">
      <c r="B432" s="2"/>
      <c r="C432" s="39"/>
      <c r="J432" s="39"/>
      <c r="K432" s="2"/>
      <c r="L432" s="2"/>
      <c r="M432" s="2"/>
      <c r="N432" s="2"/>
      <c r="O432" s="2"/>
      <c r="P432" s="2"/>
      <c r="Q432" s="2"/>
      <c r="R432" s="2"/>
      <c r="S432" s="2"/>
    </row>
    <row r="433" spans="2:19" x14ac:dyDescent="0.2">
      <c r="B433" s="2"/>
      <c r="C433" s="39"/>
      <c r="J433" s="39"/>
      <c r="K433" s="2"/>
      <c r="L433" s="2"/>
      <c r="M433" s="2"/>
      <c r="N433" s="2"/>
      <c r="O433" s="2"/>
      <c r="P433" s="2"/>
      <c r="Q433" s="2"/>
      <c r="R433" s="2"/>
      <c r="S433" s="2"/>
    </row>
    <row r="434" spans="2:19" x14ac:dyDescent="0.2">
      <c r="B434" s="2"/>
      <c r="C434" s="39"/>
      <c r="J434" s="39"/>
      <c r="K434" s="2"/>
      <c r="L434" s="2"/>
      <c r="M434" s="2"/>
      <c r="N434" s="2"/>
      <c r="O434" s="2"/>
      <c r="P434" s="2"/>
      <c r="Q434" s="2"/>
      <c r="R434" s="2"/>
      <c r="S434" s="2"/>
    </row>
    <row r="435" spans="2:19" x14ac:dyDescent="0.2">
      <c r="B435" s="2"/>
      <c r="C435" s="39"/>
      <c r="J435" s="39"/>
      <c r="K435" s="2"/>
      <c r="L435" s="2"/>
      <c r="M435" s="2"/>
      <c r="N435" s="2"/>
      <c r="O435" s="2"/>
      <c r="P435" s="2"/>
      <c r="Q435" s="2"/>
      <c r="R435" s="2"/>
      <c r="S435" s="2"/>
    </row>
    <row r="436" spans="2:19" x14ac:dyDescent="0.2">
      <c r="B436" s="2"/>
      <c r="C436" s="39"/>
      <c r="J436" s="39"/>
      <c r="K436" s="2"/>
      <c r="L436" s="2"/>
      <c r="M436" s="2"/>
      <c r="N436" s="2"/>
      <c r="O436" s="2"/>
      <c r="P436" s="2"/>
      <c r="Q436" s="2"/>
      <c r="R436" s="2"/>
      <c r="S436" s="2"/>
    </row>
    <row r="437" spans="2:19" x14ac:dyDescent="0.2">
      <c r="B437" s="2"/>
      <c r="C437" s="39"/>
      <c r="J437" s="39"/>
      <c r="K437" s="2"/>
      <c r="L437" s="2"/>
      <c r="M437" s="2"/>
      <c r="N437" s="2"/>
      <c r="O437" s="2"/>
      <c r="P437" s="2"/>
      <c r="Q437" s="2"/>
      <c r="R437" s="2"/>
      <c r="S437" s="2"/>
    </row>
    <row r="438" spans="2:19" x14ac:dyDescent="0.2">
      <c r="B438" s="2"/>
      <c r="C438" s="39"/>
      <c r="J438" s="39"/>
      <c r="K438" s="2"/>
      <c r="L438" s="2"/>
      <c r="M438" s="2"/>
      <c r="N438" s="2"/>
      <c r="O438" s="2"/>
      <c r="P438" s="2"/>
      <c r="Q438" s="2"/>
      <c r="R438" s="2"/>
      <c r="S438" s="2"/>
    </row>
    <row r="439" spans="2:19" x14ac:dyDescent="0.2">
      <c r="B439" s="2"/>
      <c r="C439" s="39"/>
      <c r="J439" s="39"/>
      <c r="K439" s="2"/>
      <c r="L439" s="2"/>
      <c r="M439" s="2"/>
      <c r="N439" s="2"/>
      <c r="O439" s="2"/>
      <c r="P439" s="2"/>
      <c r="Q439" s="2"/>
      <c r="R439" s="2"/>
      <c r="S439" s="2"/>
    </row>
    <row r="440" spans="2:19" x14ac:dyDescent="0.2">
      <c r="B440" s="2"/>
      <c r="C440" s="39"/>
      <c r="J440" s="39"/>
      <c r="K440" s="2"/>
      <c r="L440" s="2"/>
      <c r="M440" s="2"/>
      <c r="N440" s="2"/>
      <c r="O440" s="2"/>
      <c r="P440" s="2"/>
      <c r="Q440" s="2"/>
      <c r="R440" s="2"/>
      <c r="S440" s="2"/>
    </row>
    <row r="441" spans="2:19" x14ac:dyDescent="0.2">
      <c r="B441" s="2"/>
      <c r="C441" s="39"/>
      <c r="J441" s="39"/>
      <c r="K441" s="2"/>
      <c r="L441" s="2"/>
      <c r="M441" s="2"/>
      <c r="N441" s="2"/>
      <c r="O441" s="2"/>
      <c r="P441" s="2"/>
      <c r="Q441" s="2"/>
      <c r="R441" s="2"/>
      <c r="S441" s="2"/>
    </row>
    <row r="442" spans="2:19" x14ac:dyDescent="0.2">
      <c r="B442" s="2"/>
      <c r="C442" s="39"/>
      <c r="J442" s="39"/>
      <c r="K442" s="2"/>
      <c r="L442" s="2"/>
      <c r="M442" s="2"/>
      <c r="N442" s="2"/>
      <c r="O442" s="2"/>
      <c r="P442" s="2"/>
      <c r="Q442" s="2"/>
      <c r="R442" s="2"/>
      <c r="S442" s="2"/>
    </row>
    <row r="443" spans="2:19" x14ac:dyDescent="0.2">
      <c r="B443" s="2"/>
      <c r="C443" s="39"/>
      <c r="J443" s="39"/>
      <c r="K443" s="2"/>
      <c r="L443" s="2"/>
      <c r="M443" s="2"/>
      <c r="N443" s="2"/>
      <c r="O443" s="2"/>
      <c r="P443" s="2"/>
      <c r="Q443" s="2"/>
      <c r="R443" s="2"/>
      <c r="S443" s="2"/>
    </row>
    <row r="444" spans="2:19" x14ac:dyDescent="0.2">
      <c r="B444" s="2"/>
      <c r="C444" s="39"/>
      <c r="J444" s="39"/>
      <c r="K444" s="2"/>
      <c r="L444" s="2"/>
      <c r="M444" s="2"/>
      <c r="N444" s="2"/>
      <c r="O444" s="2"/>
      <c r="P444" s="2"/>
      <c r="Q444" s="2"/>
      <c r="R444" s="2"/>
      <c r="S444" s="2"/>
    </row>
    <row r="445" spans="2:19" x14ac:dyDescent="0.2">
      <c r="B445" s="2"/>
      <c r="C445" s="39"/>
      <c r="J445" s="39"/>
      <c r="K445" s="2"/>
      <c r="L445" s="2"/>
      <c r="M445" s="2"/>
      <c r="N445" s="2"/>
      <c r="O445" s="2"/>
      <c r="P445" s="2"/>
      <c r="Q445" s="2"/>
      <c r="R445" s="2"/>
      <c r="S445" s="2"/>
    </row>
    <row r="446" spans="2:19" x14ac:dyDescent="0.2">
      <c r="B446" s="2"/>
      <c r="C446" s="39"/>
      <c r="J446" s="39"/>
      <c r="K446" s="2"/>
      <c r="L446" s="2"/>
      <c r="M446" s="2"/>
      <c r="N446" s="2"/>
      <c r="O446" s="2"/>
      <c r="P446" s="2"/>
      <c r="Q446" s="2"/>
      <c r="R446" s="2"/>
      <c r="S446" s="2"/>
    </row>
    <row r="447" spans="2:19" x14ac:dyDescent="0.2">
      <c r="B447" s="2"/>
      <c r="C447" s="39"/>
      <c r="J447" s="39"/>
      <c r="K447" s="2"/>
      <c r="L447" s="2"/>
      <c r="M447" s="2"/>
      <c r="N447" s="2"/>
      <c r="O447" s="2"/>
      <c r="P447" s="2"/>
      <c r="Q447" s="2"/>
      <c r="R447" s="2"/>
      <c r="S447" s="2"/>
    </row>
    <row r="448" spans="2:19" x14ac:dyDescent="0.2">
      <c r="B448" s="2"/>
      <c r="C448" s="39"/>
      <c r="J448" s="39"/>
      <c r="K448" s="2"/>
      <c r="L448" s="2"/>
      <c r="M448" s="2"/>
      <c r="N448" s="2"/>
      <c r="O448" s="2"/>
      <c r="P448" s="2"/>
      <c r="Q448" s="2"/>
      <c r="R448" s="2"/>
      <c r="S448" s="2"/>
    </row>
    <row r="449" spans="2:19" x14ac:dyDescent="0.2">
      <c r="B449" s="2"/>
      <c r="C449" s="39"/>
      <c r="J449" s="39"/>
      <c r="K449" s="2"/>
      <c r="L449" s="2"/>
      <c r="M449" s="2"/>
      <c r="N449" s="2"/>
      <c r="O449" s="2"/>
      <c r="P449" s="2"/>
      <c r="Q449" s="2"/>
      <c r="R449" s="2"/>
      <c r="S449" s="2"/>
    </row>
    <row r="450" spans="2:19" x14ac:dyDescent="0.2">
      <c r="B450" s="2"/>
      <c r="C450" s="39"/>
      <c r="J450" s="39"/>
      <c r="K450" s="2"/>
      <c r="L450" s="2"/>
      <c r="M450" s="2"/>
      <c r="N450" s="2"/>
      <c r="O450" s="2"/>
      <c r="P450" s="2"/>
      <c r="Q450" s="2"/>
      <c r="R450" s="2"/>
      <c r="S450" s="2"/>
    </row>
    <row r="451" spans="2:19" x14ac:dyDescent="0.2">
      <c r="B451" s="2"/>
      <c r="C451" s="39"/>
      <c r="J451" s="39"/>
      <c r="K451" s="2"/>
      <c r="L451" s="2"/>
      <c r="M451" s="2"/>
      <c r="N451" s="2"/>
      <c r="O451" s="2"/>
      <c r="P451" s="2"/>
      <c r="Q451" s="2"/>
      <c r="R451" s="2"/>
      <c r="S451" s="2"/>
    </row>
    <row r="452" spans="2:19" x14ac:dyDescent="0.2">
      <c r="B452" s="2"/>
      <c r="C452" s="39"/>
      <c r="J452" s="39"/>
      <c r="K452" s="2"/>
      <c r="L452" s="2"/>
      <c r="M452" s="2"/>
      <c r="N452" s="2"/>
      <c r="O452" s="2"/>
      <c r="P452" s="2"/>
      <c r="Q452" s="2"/>
      <c r="R452" s="2"/>
      <c r="S452" s="2"/>
    </row>
    <row r="453" spans="2:19" x14ac:dyDescent="0.2">
      <c r="B453" s="2"/>
      <c r="C453" s="39"/>
      <c r="J453" s="39"/>
      <c r="K453" s="2"/>
      <c r="L453" s="2"/>
      <c r="M453" s="2"/>
      <c r="N453" s="2"/>
      <c r="O453" s="2"/>
      <c r="P453" s="2"/>
      <c r="Q453" s="2"/>
      <c r="R453" s="2"/>
      <c r="S453" s="2"/>
    </row>
    <row r="454" spans="2:19" x14ac:dyDescent="0.2">
      <c r="B454" s="2"/>
      <c r="C454" s="39"/>
      <c r="J454" s="39"/>
      <c r="K454" s="2"/>
      <c r="L454" s="2"/>
      <c r="M454" s="2"/>
      <c r="N454" s="2"/>
      <c r="O454" s="2"/>
      <c r="P454" s="2"/>
      <c r="Q454" s="2"/>
      <c r="R454" s="2"/>
      <c r="S454" s="2"/>
    </row>
    <row r="455" spans="2:19" x14ac:dyDescent="0.2">
      <c r="B455" s="2"/>
      <c r="C455" s="39"/>
      <c r="J455" s="39"/>
      <c r="K455" s="2"/>
      <c r="L455" s="2"/>
      <c r="M455" s="2"/>
      <c r="N455" s="2"/>
      <c r="O455" s="2"/>
      <c r="P455" s="2"/>
      <c r="Q455" s="2"/>
      <c r="R455" s="2"/>
      <c r="S455" s="2"/>
    </row>
    <row r="456" spans="2:19" x14ac:dyDescent="0.2">
      <c r="B456" s="2"/>
      <c r="C456" s="39"/>
      <c r="J456" s="39"/>
      <c r="K456" s="2"/>
      <c r="L456" s="2"/>
      <c r="M456" s="2"/>
      <c r="N456" s="2"/>
      <c r="O456" s="2"/>
      <c r="P456" s="2"/>
      <c r="Q456" s="2"/>
      <c r="R456" s="2"/>
      <c r="S456" s="2"/>
    </row>
    <row r="457" spans="2:19" x14ac:dyDescent="0.2">
      <c r="B457" s="2"/>
      <c r="C457" s="39"/>
      <c r="J457" s="39"/>
      <c r="K457" s="2"/>
      <c r="L457" s="2"/>
      <c r="M457" s="2"/>
      <c r="N457" s="2"/>
      <c r="O457" s="2"/>
      <c r="P457" s="2"/>
      <c r="Q457" s="2"/>
      <c r="R457" s="2"/>
      <c r="S457" s="2"/>
    </row>
    <row r="458" spans="2:19" x14ac:dyDescent="0.2">
      <c r="B458" s="2"/>
      <c r="C458" s="39"/>
      <c r="J458" s="39"/>
      <c r="K458" s="2"/>
      <c r="L458" s="2"/>
      <c r="M458" s="2"/>
      <c r="N458" s="2"/>
      <c r="O458" s="2"/>
      <c r="P458" s="2"/>
      <c r="Q458" s="2"/>
      <c r="R458" s="2"/>
      <c r="S458" s="2"/>
    </row>
    <row r="459" spans="2:19" x14ac:dyDescent="0.2">
      <c r="B459" s="2"/>
      <c r="C459" s="39"/>
      <c r="J459" s="39"/>
      <c r="K459" s="2"/>
      <c r="L459" s="2"/>
      <c r="M459" s="2"/>
      <c r="N459" s="2"/>
      <c r="O459" s="2"/>
      <c r="P459" s="2"/>
      <c r="Q459" s="2"/>
      <c r="R459" s="2"/>
      <c r="S459" s="2"/>
    </row>
    <row r="460" spans="2:19" x14ac:dyDescent="0.2">
      <c r="B460" s="2"/>
      <c r="C460" s="39"/>
      <c r="J460" s="39"/>
      <c r="K460" s="2"/>
      <c r="L460" s="2"/>
      <c r="M460" s="2"/>
      <c r="N460" s="2"/>
      <c r="O460" s="2"/>
      <c r="P460" s="2"/>
      <c r="Q460" s="2"/>
      <c r="R460" s="2"/>
      <c r="S460" s="2"/>
    </row>
    <row r="461" spans="2:19" x14ac:dyDescent="0.2">
      <c r="B461" s="2"/>
      <c r="C461" s="39"/>
      <c r="J461" s="39"/>
      <c r="K461" s="2"/>
      <c r="L461" s="2"/>
      <c r="M461" s="2"/>
      <c r="N461" s="2"/>
      <c r="O461" s="2"/>
      <c r="P461" s="2"/>
      <c r="Q461" s="2"/>
      <c r="R461" s="2"/>
      <c r="S461" s="2"/>
    </row>
    <row r="462" spans="2:19" x14ac:dyDescent="0.2">
      <c r="B462" s="2"/>
      <c r="C462" s="39"/>
      <c r="J462" s="39"/>
      <c r="K462" s="2"/>
      <c r="L462" s="2"/>
      <c r="M462" s="2"/>
      <c r="N462" s="2"/>
      <c r="O462" s="2"/>
      <c r="P462" s="2"/>
      <c r="Q462" s="2"/>
      <c r="R462" s="2"/>
      <c r="S462" s="2"/>
    </row>
    <row r="463" spans="2:19" x14ac:dyDescent="0.2">
      <c r="B463" s="2"/>
      <c r="C463" s="39"/>
      <c r="J463" s="39"/>
      <c r="K463" s="2"/>
      <c r="L463" s="2"/>
      <c r="M463" s="2"/>
      <c r="N463" s="2"/>
      <c r="O463" s="2"/>
      <c r="P463" s="2"/>
      <c r="Q463" s="2"/>
      <c r="R463" s="2"/>
      <c r="S463" s="2"/>
    </row>
    <row r="464" spans="2:19" x14ac:dyDescent="0.2">
      <c r="B464" s="2"/>
      <c r="C464" s="39"/>
      <c r="J464" s="39"/>
      <c r="K464" s="2"/>
      <c r="L464" s="2"/>
      <c r="M464" s="2"/>
      <c r="N464" s="2"/>
      <c r="O464" s="2"/>
      <c r="P464" s="2"/>
      <c r="Q464" s="2"/>
      <c r="R464" s="2"/>
      <c r="S464" s="2"/>
    </row>
    <row r="465" spans="2:19" x14ac:dyDescent="0.2">
      <c r="B465" s="2"/>
      <c r="C465" s="39"/>
      <c r="J465" s="39"/>
      <c r="K465" s="2"/>
      <c r="L465" s="2"/>
      <c r="M465" s="2"/>
      <c r="N465" s="2"/>
      <c r="O465" s="2"/>
      <c r="P465" s="2"/>
      <c r="Q465" s="2"/>
      <c r="R465" s="2"/>
      <c r="S465" s="2"/>
    </row>
    <row r="466" spans="2:19" x14ac:dyDescent="0.2">
      <c r="B466" s="2"/>
      <c r="C466" s="39"/>
      <c r="J466" s="39"/>
      <c r="K466" s="2"/>
      <c r="L466" s="2"/>
      <c r="M466" s="2"/>
      <c r="N466" s="2"/>
      <c r="O466" s="2"/>
      <c r="P466" s="2"/>
      <c r="Q466" s="2"/>
      <c r="R466" s="2"/>
      <c r="S466" s="2"/>
    </row>
    <row r="467" spans="2:19" x14ac:dyDescent="0.2">
      <c r="B467" s="2"/>
      <c r="C467" s="39"/>
      <c r="J467" s="39"/>
      <c r="K467" s="2"/>
      <c r="L467" s="2"/>
      <c r="M467" s="2"/>
      <c r="N467" s="2"/>
      <c r="O467" s="2"/>
      <c r="P467" s="2"/>
      <c r="Q467" s="2"/>
      <c r="R467" s="2"/>
      <c r="S467" s="2"/>
    </row>
    <row r="468" spans="2:19" x14ac:dyDescent="0.2">
      <c r="B468" s="2"/>
      <c r="C468" s="39"/>
      <c r="J468" s="39"/>
      <c r="K468" s="2"/>
      <c r="L468" s="2"/>
      <c r="M468" s="2"/>
      <c r="N468" s="2"/>
      <c r="O468" s="2"/>
      <c r="P468" s="2"/>
      <c r="Q468" s="2"/>
      <c r="R468" s="2"/>
      <c r="S468" s="2"/>
    </row>
    <row r="469" spans="2:19" x14ac:dyDescent="0.2">
      <c r="B469" s="2"/>
      <c r="C469" s="39"/>
      <c r="J469" s="39"/>
      <c r="K469" s="2"/>
      <c r="L469" s="2"/>
      <c r="M469" s="2"/>
      <c r="N469" s="2"/>
      <c r="O469" s="2"/>
      <c r="P469" s="2"/>
      <c r="Q469" s="2"/>
      <c r="R469" s="2"/>
      <c r="S469" s="2"/>
    </row>
    <row r="470" spans="2:19" x14ac:dyDescent="0.2">
      <c r="B470" s="2"/>
      <c r="C470" s="39"/>
      <c r="J470" s="39"/>
      <c r="K470" s="2"/>
      <c r="L470" s="2"/>
      <c r="M470" s="2"/>
      <c r="N470" s="2"/>
      <c r="O470" s="2"/>
      <c r="P470" s="2"/>
      <c r="Q470" s="2"/>
      <c r="R470" s="2"/>
      <c r="S470" s="2"/>
    </row>
    <row r="471" spans="2:19" x14ac:dyDescent="0.2">
      <c r="B471" s="2"/>
      <c r="C471" s="39"/>
      <c r="J471" s="39"/>
      <c r="K471" s="2"/>
      <c r="L471" s="2"/>
      <c r="M471" s="2"/>
      <c r="N471" s="2"/>
      <c r="O471" s="2"/>
      <c r="P471" s="2"/>
      <c r="Q471" s="2"/>
      <c r="R471" s="2"/>
      <c r="S471" s="2"/>
    </row>
    <row r="472" spans="2:19" x14ac:dyDescent="0.2">
      <c r="B472" s="2"/>
      <c r="C472" s="39"/>
      <c r="J472" s="39"/>
      <c r="K472" s="2"/>
      <c r="L472" s="2"/>
      <c r="M472" s="2"/>
      <c r="N472" s="2"/>
      <c r="O472" s="2"/>
      <c r="P472" s="2"/>
      <c r="Q472" s="2"/>
      <c r="R472" s="2"/>
      <c r="S472" s="2"/>
    </row>
    <row r="473" spans="2:19" x14ac:dyDescent="0.2">
      <c r="B473" s="2"/>
      <c r="C473" s="39"/>
      <c r="J473" s="39"/>
      <c r="K473" s="2"/>
      <c r="L473" s="2"/>
      <c r="M473" s="2"/>
      <c r="N473" s="2"/>
      <c r="O473" s="2"/>
      <c r="P473" s="2"/>
      <c r="Q473" s="2"/>
      <c r="R473" s="2"/>
      <c r="S473" s="2"/>
    </row>
    <row r="474" spans="2:19" x14ac:dyDescent="0.2">
      <c r="B474" s="2"/>
      <c r="C474" s="39"/>
      <c r="J474" s="39"/>
      <c r="K474" s="2"/>
      <c r="L474" s="2"/>
      <c r="M474" s="2"/>
      <c r="N474" s="2"/>
      <c r="O474" s="2"/>
      <c r="P474" s="2"/>
      <c r="Q474" s="2"/>
      <c r="R474" s="2"/>
      <c r="S474" s="2"/>
    </row>
    <row r="475" spans="2:19" x14ac:dyDescent="0.2">
      <c r="B475" s="2"/>
      <c r="C475" s="39"/>
      <c r="J475" s="39"/>
      <c r="K475" s="2"/>
      <c r="L475" s="2"/>
      <c r="M475" s="2"/>
      <c r="N475" s="2"/>
      <c r="O475" s="2"/>
      <c r="P475" s="2"/>
      <c r="Q475" s="2"/>
      <c r="R475" s="2"/>
      <c r="S475" s="2"/>
    </row>
    <row r="476" spans="2:19" x14ac:dyDescent="0.2">
      <c r="B476" s="2"/>
      <c r="C476" s="39"/>
      <c r="J476" s="39"/>
      <c r="K476" s="2"/>
      <c r="L476" s="2"/>
      <c r="M476" s="2"/>
      <c r="N476" s="2"/>
      <c r="O476" s="2"/>
      <c r="P476" s="2"/>
      <c r="Q476" s="2"/>
      <c r="R476" s="2"/>
      <c r="S476" s="2"/>
    </row>
    <row r="477" spans="2:19" x14ac:dyDescent="0.2">
      <c r="B477" s="2"/>
      <c r="C477" s="39"/>
      <c r="J477" s="39"/>
      <c r="K477" s="2"/>
      <c r="L477" s="2"/>
      <c r="M477" s="2"/>
      <c r="N477" s="2"/>
      <c r="O477" s="2"/>
      <c r="P477" s="2"/>
      <c r="Q477" s="2"/>
      <c r="R477" s="2"/>
      <c r="S477" s="2"/>
    </row>
    <row r="478" spans="2:19" x14ac:dyDescent="0.2">
      <c r="B478" s="2"/>
      <c r="C478" s="39"/>
      <c r="J478" s="39"/>
      <c r="K478" s="2"/>
      <c r="L478" s="2"/>
      <c r="M478" s="2"/>
      <c r="N478" s="2"/>
      <c r="O478" s="2"/>
      <c r="P478" s="2"/>
      <c r="Q478" s="2"/>
      <c r="R478" s="2"/>
      <c r="S478" s="2"/>
    </row>
    <row r="479" spans="2:19" x14ac:dyDescent="0.2">
      <c r="B479" s="2"/>
      <c r="C479" s="39"/>
      <c r="J479" s="39"/>
      <c r="K479" s="2"/>
      <c r="L479" s="2"/>
      <c r="M479" s="2"/>
      <c r="N479" s="2"/>
      <c r="O479" s="2"/>
      <c r="P479" s="2"/>
      <c r="Q479" s="2"/>
      <c r="R479" s="2"/>
      <c r="S479" s="2"/>
    </row>
    <row r="480" spans="2:19" x14ac:dyDescent="0.2">
      <c r="B480" s="2"/>
      <c r="C480" s="39"/>
      <c r="J480" s="39"/>
      <c r="K480" s="2"/>
      <c r="L480" s="2"/>
      <c r="M480" s="2"/>
      <c r="N480" s="2"/>
      <c r="O480" s="2"/>
      <c r="P480" s="2"/>
      <c r="Q480" s="2"/>
      <c r="R480" s="2"/>
      <c r="S480" s="2"/>
    </row>
    <row r="481" spans="2:19" x14ac:dyDescent="0.2">
      <c r="B481" s="2"/>
      <c r="C481" s="39"/>
      <c r="J481" s="39"/>
      <c r="K481" s="2"/>
      <c r="L481" s="2"/>
      <c r="M481" s="2"/>
      <c r="N481" s="2"/>
      <c r="O481" s="2"/>
      <c r="P481" s="2"/>
      <c r="Q481" s="2"/>
      <c r="R481" s="2"/>
      <c r="S481" s="2"/>
    </row>
    <row r="482" spans="2:19" x14ac:dyDescent="0.2">
      <c r="B482" s="2"/>
      <c r="C482" s="39"/>
      <c r="J482" s="39"/>
      <c r="K482" s="2"/>
      <c r="L482" s="2"/>
      <c r="M482" s="2"/>
      <c r="N482" s="2"/>
      <c r="O482" s="2"/>
      <c r="P482" s="2"/>
      <c r="Q482" s="2"/>
      <c r="R482" s="2"/>
      <c r="S482" s="2"/>
    </row>
    <row r="483" spans="2:19" x14ac:dyDescent="0.2">
      <c r="B483" s="2"/>
      <c r="C483" s="39"/>
      <c r="J483" s="39"/>
      <c r="K483" s="2"/>
      <c r="L483" s="2"/>
      <c r="M483" s="2"/>
      <c r="N483" s="2"/>
      <c r="O483" s="2"/>
      <c r="P483" s="2"/>
      <c r="Q483" s="2"/>
      <c r="R483" s="2"/>
      <c r="S483" s="2"/>
    </row>
    <row r="484" spans="2:19" x14ac:dyDescent="0.2">
      <c r="B484" s="2"/>
      <c r="C484" s="39"/>
      <c r="J484" s="39"/>
      <c r="K484" s="2"/>
      <c r="L484" s="2"/>
      <c r="M484" s="2"/>
      <c r="N484" s="2"/>
      <c r="O484" s="2"/>
      <c r="P484" s="2"/>
      <c r="Q484" s="2"/>
      <c r="R484" s="2"/>
      <c r="S484" s="2"/>
    </row>
    <row r="485" spans="2:19" x14ac:dyDescent="0.2">
      <c r="B485" s="2"/>
      <c r="C485" s="39"/>
      <c r="J485" s="39"/>
      <c r="K485" s="2"/>
      <c r="L485" s="2"/>
      <c r="M485" s="2"/>
      <c r="N485" s="2"/>
      <c r="O485" s="2"/>
      <c r="P485" s="2"/>
      <c r="Q485" s="2"/>
      <c r="R485" s="2"/>
      <c r="S485" s="2"/>
    </row>
    <row r="486" spans="2:19" x14ac:dyDescent="0.2">
      <c r="B486" s="2"/>
      <c r="C486" s="39"/>
      <c r="J486" s="39"/>
      <c r="K486" s="2"/>
      <c r="L486" s="2"/>
      <c r="M486" s="2"/>
      <c r="N486" s="2"/>
      <c r="O486" s="2"/>
      <c r="P486" s="2"/>
      <c r="Q486" s="2"/>
      <c r="R486" s="2"/>
      <c r="S486" s="2"/>
    </row>
    <row r="487" spans="2:19" x14ac:dyDescent="0.2">
      <c r="B487" s="2"/>
      <c r="C487" s="39"/>
      <c r="J487" s="39"/>
      <c r="K487" s="2"/>
      <c r="L487" s="2"/>
      <c r="M487" s="2"/>
      <c r="N487" s="2"/>
      <c r="O487" s="2"/>
      <c r="P487" s="2"/>
      <c r="Q487" s="2"/>
      <c r="R487" s="2"/>
      <c r="S487" s="2"/>
    </row>
    <row r="488" spans="2:19" x14ac:dyDescent="0.2">
      <c r="B488" s="2"/>
      <c r="C488" s="39"/>
      <c r="J488" s="39"/>
      <c r="K488" s="2"/>
      <c r="L488" s="2"/>
      <c r="M488" s="2"/>
      <c r="N488" s="2"/>
      <c r="O488" s="2"/>
      <c r="P488" s="2"/>
      <c r="Q488" s="2"/>
      <c r="R488" s="2"/>
      <c r="S488" s="2"/>
    </row>
    <row r="489" spans="2:19" x14ac:dyDescent="0.2">
      <c r="B489" s="2"/>
      <c r="C489" s="39"/>
      <c r="J489" s="39"/>
      <c r="K489" s="2"/>
      <c r="L489" s="2"/>
      <c r="M489" s="2"/>
      <c r="N489" s="2"/>
      <c r="O489" s="2"/>
      <c r="P489" s="2"/>
      <c r="Q489" s="2"/>
      <c r="R489" s="2"/>
      <c r="S489" s="2"/>
    </row>
    <row r="490" spans="2:19" x14ac:dyDescent="0.2">
      <c r="B490" s="2"/>
      <c r="C490" s="39"/>
      <c r="J490" s="39"/>
      <c r="K490" s="2"/>
      <c r="L490" s="2"/>
      <c r="M490" s="2"/>
      <c r="N490" s="2"/>
      <c r="O490" s="2"/>
      <c r="P490" s="2"/>
      <c r="Q490" s="2"/>
      <c r="R490" s="2"/>
      <c r="S490" s="2"/>
    </row>
    <row r="491" spans="2:19" x14ac:dyDescent="0.2">
      <c r="B491" s="2"/>
      <c r="C491" s="39"/>
      <c r="J491" s="39"/>
      <c r="K491" s="2"/>
      <c r="L491" s="2"/>
      <c r="M491" s="2"/>
      <c r="N491" s="2"/>
      <c r="O491" s="2"/>
      <c r="P491" s="2"/>
      <c r="Q491" s="2"/>
      <c r="R491" s="2"/>
      <c r="S491" s="2"/>
    </row>
    <row r="492" spans="2:19" x14ac:dyDescent="0.2">
      <c r="B492" s="2"/>
      <c r="C492" s="39"/>
      <c r="J492" s="39"/>
      <c r="K492" s="2"/>
      <c r="L492" s="2"/>
      <c r="M492" s="2"/>
      <c r="N492" s="2"/>
      <c r="O492" s="2"/>
      <c r="P492" s="2"/>
      <c r="Q492" s="2"/>
      <c r="R492" s="2"/>
      <c r="S492" s="2"/>
    </row>
    <row r="493" spans="2:19" x14ac:dyDescent="0.2">
      <c r="B493" s="2"/>
      <c r="C493" s="39"/>
      <c r="J493" s="39"/>
      <c r="K493" s="2"/>
      <c r="L493" s="2"/>
      <c r="M493" s="2"/>
      <c r="N493" s="2"/>
      <c r="O493" s="2"/>
      <c r="P493" s="2"/>
      <c r="Q493" s="2"/>
      <c r="R493" s="2"/>
      <c r="S493" s="2"/>
    </row>
    <row r="494" spans="2:19" x14ac:dyDescent="0.2">
      <c r="B494" s="2"/>
      <c r="C494" s="39"/>
      <c r="J494" s="39"/>
      <c r="K494" s="2"/>
      <c r="L494" s="2"/>
      <c r="M494" s="2"/>
      <c r="N494" s="2"/>
      <c r="O494" s="2"/>
      <c r="P494" s="2"/>
      <c r="Q494" s="2"/>
      <c r="R494" s="2"/>
      <c r="S494" s="2"/>
    </row>
    <row r="495" spans="2:19" x14ac:dyDescent="0.2">
      <c r="B495" s="2"/>
      <c r="C495" s="39"/>
      <c r="J495" s="39"/>
      <c r="K495" s="2"/>
      <c r="L495" s="2"/>
      <c r="M495" s="2"/>
      <c r="N495" s="2"/>
      <c r="O495" s="2"/>
      <c r="P495" s="2"/>
      <c r="Q495" s="2"/>
      <c r="R495" s="2"/>
      <c r="S495" s="2"/>
    </row>
    <row r="496" spans="2:19" x14ac:dyDescent="0.2">
      <c r="B496" s="2"/>
      <c r="C496" s="39"/>
      <c r="J496" s="39"/>
      <c r="K496" s="2"/>
      <c r="L496" s="2"/>
      <c r="M496" s="2"/>
      <c r="N496" s="2"/>
      <c r="O496" s="2"/>
      <c r="P496" s="2"/>
      <c r="Q496" s="2"/>
      <c r="R496" s="2"/>
      <c r="S496" s="2"/>
    </row>
    <row r="497" spans="2:19" x14ac:dyDescent="0.2">
      <c r="B497" s="2"/>
      <c r="C497" s="39"/>
      <c r="J497" s="39"/>
      <c r="K497" s="2"/>
      <c r="L497" s="2"/>
      <c r="M497" s="2"/>
      <c r="N497" s="2"/>
      <c r="O497" s="2"/>
      <c r="P497" s="2"/>
      <c r="Q497" s="2"/>
      <c r="R497" s="2"/>
      <c r="S497" s="2"/>
    </row>
    <row r="498" spans="2:19" x14ac:dyDescent="0.2">
      <c r="B498" s="2"/>
      <c r="C498" s="39"/>
      <c r="J498" s="39"/>
      <c r="K498" s="2"/>
      <c r="L498" s="2"/>
      <c r="M498" s="2"/>
      <c r="N498" s="2"/>
      <c r="O498" s="2"/>
      <c r="P498" s="2"/>
      <c r="Q498" s="2"/>
      <c r="R498" s="2"/>
      <c r="S498" s="2"/>
    </row>
    <row r="499" spans="2:19" x14ac:dyDescent="0.2">
      <c r="B499" s="2"/>
      <c r="C499" s="39"/>
      <c r="J499" s="39"/>
      <c r="K499" s="2"/>
      <c r="L499" s="2"/>
      <c r="M499" s="2"/>
      <c r="N499" s="2"/>
      <c r="O499" s="2"/>
      <c r="P499" s="2"/>
      <c r="Q499" s="2"/>
      <c r="R499" s="2"/>
      <c r="S499" s="2"/>
    </row>
    <row r="500" spans="2:19" x14ac:dyDescent="0.2">
      <c r="B500" s="2"/>
      <c r="C500" s="39"/>
      <c r="J500" s="39"/>
      <c r="K500" s="2"/>
      <c r="L500" s="2"/>
      <c r="M500" s="2"/>
      <c r="N500" s="2"/>
      <c r="O500" s="2"/>
      <c r="P500" s="2"/>
      <c r="Q500" s="2"/>
      <c r="R500" s="2"/>
      <c r="S500" s="2"/>
    </row>
    <row r="501" spans="2:19" x14ac:dyDescent="0.2">
      <c r="B501" s="2"/>
      <c r="C501" s="39"/>
      <c r="J501" s="39"/>
      <c r="K501" s="2"/>
      <c r="L501" s="2"/>
      <c r="M501" s="2"/>
      <c r="N501" s="2"/>
      <c r="O501" s="2"/>
      <c r="P501" s="2"/>
      <c r="Q501" s="2"/>
      <c r="R501" s="2"/>
      <c r="S501" s="2"/>
    </row>
    <row r="502" spans="2:19" x14ac:dyDescent="0.2">
      <c r="B502" s="2"/>
      <c r="C502" s="39"/>
      <c r="J502" s="39"/>
      <c r="K502" s="2"/>
      <c r="L502" s="2"/>
      <c r="M502" s="2"/>
      <c r="N502" s="2"/>
      <c r="O502" s="2"/>
      <c r="P502" s="2"/>
      <c r="Q502" s="2"/>
      <c r="R502" s="2"/>
      <c r="S502" s="2"/>
    </row>
    <row r="503" spans="2:19" x14ac:dyDescent="0.2">
      <c r="B503" s="2"/>
      <c r="C503" s="39"/>
      <c r="J503" s="39"/>
      <c r="K503" s="2"/>
      <c r="L503" s="2"/>
      <c r="M503" s="2"/>
      <c r="N503" s="2"/>
      <c r="O503" s="2"/>
      <c r="P503" s="2"/>
      <c r="Q503" s="2"/>
      <c r="R503" s="2"/>
      <c r="S503" s="2"/>
    </row>
    <row r="504" spans="2:19" x14ac:dyDescent="0.2">
      <c r="B504" s="2"/>
      <c r="C504" s="39"/>
      <c r="J504" s="39"/>
      <c r="K504" s="2"/>
      <c r="L504" s="2"/>
      <c r="M504" s="2"/>
      <c r="N504" s="2"/>
      <c r="O504" s="2"/>
      <c r="P504" s="2"/>
      <c r="Q504" s="2"/>
      <c r="R504" s="2"/>
      <c r="S504" s="2"/>
    </row>
    <row r="505" spans="2:19" x14ac:dyDescent="0.2">
      <c r="B505" s="2"/>
      <c r="C505" s="39"/>
      <c r="J505" s="39"/>
      <c r="K505" s="2"/>
      <c r="L505" s="2"/>
      <c r="M505" s="2"/>
      <c r="N505" s="2"/>
      <c r="O505" s="2"/>
      <c r="P505" s="2"/>
      <c r="Q505" s="2"/>
      <c r="R505" s="2"/>
      <c r="S505" s="2"/>
    </row>
    <row r="506" spans="2:19" x14ac:dyDescent="0.2">
      <c r="B506" s="2"/>
      <c r="C506" s="39"/>
      <c r="J506" s="39"/>
      <c r="K506" s="2"/>
      <c r="L506" s="2"/>
      <c r="M506" s="2"/>
      <c r="N506" s="2"/>
      <c r="O506" s="2"/>
      <c r="P506" s="2"/>
      <c r="Q506" s="2"/>
      <c r="R506" s="2"/>
      <c r="S506" s="2"/>
    </row>
    <row r="507" spans="2:19" x14ac:dyDescent="0.2">
      <c r="B507" s="2"/>
      <c r="C507" s="39"/>
      <c r="J507" s="39"/>
      <c r="K507" s="2"/>
      <c r="L507" s="2"/>
      <c r="M507" s="2"/>
      <c r="N507" s="2"/>
      <c r="O507" s="2"/>
      <c r="P507" s="2"/>
      <c r="Q507" s="2"/>
      <c r="R507" s="2"/>
      <c r="S507" s="2"/>
    </row>
    <row r="508" spans="2:19" x14ac:dyDescent="0.2">
      <c r="B508" s="2"/>
      <c r="C508" s="39"/>
      <c r="J508" s="39"/>
      <c r="K508" s="2"/>
      <c r="L508" s="2"/>
      <c r="M508" s="2"/>
      <c r="N508" s="2"/>
      <c r="O508" s="2"/>
      <c r="P508" s="2"/>
      <c r="Q508" s="2"/>
      <c r="R508" s="2"/>
      <c r="S508" s="2"/>
    </row>
    <row r="509" spans="2:19" x14ac:dyDescent="0.2">
      <c r="B509" s="2"/>
      <c r="C509" s="39"/>
      <c r="J509" s="39"/>
      <c r="K509" s="2"/>
      <c r="L509" s="2"/>
      <c r="M509" s="2"/>
      <c r="N509" s="2"/>
      <c r="O509" s="2"/>
      <c r="P509" s="2"/>
      <c r="Q509" s="2"/>
      <c r="R509" s="2"/>
      <c r="S509" s="2"/>
    </row>
    <row r="510" spans="2:19" x14ac:dyDescent="0.2">
      <c r="B510" s="2"/>
      <c r="C510" s="39"/>
      <c r="J510" s="39"/>
      <c r="K510" s="2"/>
      <c r="L510" s="2"/>
      <c r="M510" s="2"/>
      <c r="N510" s="2"/>
      <c r="O510" s="2"/>
      <c r="P510" s="2"/>
      <c r="Q510" s="2"/>
      <c r="R510" s="2"/>
      <c r="S510" s="2"/>
    </row>
    <row r="511" spans="2:19" x14ac:dyDescent="0.2">
      <c r="B511" s="2"/>
      <c r="C511" s="39"/>
      <c r="J511" s="39"/>
      <c r="K511" s="2"/>
      <c r="L511" s="2"/>
      <c r="M511" s="2"/>
      <c r="N511" s="2"/>
      <c r="O511" s="2"/>
      <c r="P511" s="2"/>
      <c r="Q511" s="2"/>
      <c r="R511" s="2"/>
      <c r="S511" s="2"/>
    </row>
    <row r="512" spans="2:19" x14ac:dyDescent="0.2">
      <c r="B512" s="2"/>
      <c r="C512" s="39"/>
      <c r="J512" s="39"/>
      <c r="K512" s="2"/>
      <c r="L512" s="2"/>
      <c r="M512" s="2"/>
      <c r="N512" s="2"/>
      <c r="O512" s="2"/>
      <c r="P512" s="2"/>
      <c r="Q512" s="2"/>
      <c r="R512" s="2"/>
      <c r="S512" s="2"/>
    </row>
    <row r="513" spans="2:19" x14ac:dyDescent="0.2">
      <c r="B513" s="2"/>
      <c r="C513" s="39"/>
      <c r="J513" s="39"/>
      <c r="K513" s="2"/>
      <c r="L513" s="2"/>
      <c r="M513" s="2"/>
      <c r="N513" s="2"/>
      <c r="O513" s="2"/>
      <c r="P513" s="2"/>
      <c r="Q513" s="2"/>
      <c r="R513" s="2"/>
      <c r="S513" s="2"/>
    </row>
    <row r="514" spans="2:19" x14ac:dyDescent="0.2">
      <c r="B514" s="2"/>
      <c r="C514" s="39"/>
      <c r="J514" s="39"/>
      <c r="K514" s="2"/>
      <c r="L514" s="2"/>
      <c r="M514" s="2"/>
      <c r="N514" s="2"/>
      <c r="O514" s="2"/>
      <c r="P514" s="2"/>
      <c r="Q514" s="2"/>
      <c r="R514" s="2"/>
      <c r="S514" s="2"/>
    </row>
    <row r="515" spans="2:19" x14ac:dyDescent="0.2">
      <c r="B515" s="2"/>
      <c r="C515" s="39"/>
      <c r="J515" s="39"/>
      <c r="K515" s="2"/>
      <c r="L515" s="2"/>
      <c r="M515" s="2"/>
      <c r="N515" s="2"/>
      <c r="O515" s="2"/>
      <c r="P515" s="2"/>
      <c r="Q515" s="2"/>
      <c r="R515" s="2"/>
      <c r="S515" s="2"/>
    </row>
    <row r="516" spans="2:19" x14ac:dyDescent="0.2">
      <c r="B516" s="2"/>
      <c r="C516" s="39"/>
      <c r="J516" s="39"/>
      <c r="K516" s="2"/>
      <c r="L516" s="2"/>
      <c r="M516" s="2"/>
      <c r="N516" s="2"/>
      <c r="O516" s="2"/>
      <c r="P516" s="2"/>
      <c r="Q516" s="2"/>
      <c r="R516" s="2"/>
      <c r="S516" s="2"/>
    </row>
    <row r="517" spans="2:19" x14ac:dyDescent="0.2">
      <c r="B517" s="2"/>
      <c r="C517" s="39"/>
      <c r="J517" s="39"/>
      <c r="K517" s="2"/>
      <c r="L517" s="2"/>
      <c r="M517" s="2"/>
      <c r="N517" s="2"/>
      <c r="O517" s="2"/>
      <c r="P517" s="2"/>
      <c r="Q517" s="2"/>
      <c r="R517" s="2"/>
      <c r="S517" s="2"/>
    </row>
    <row r="518" spans="2:19" x14ac:dyDescent="0.2">
      <c r="B518" s="2"/>
      <c r="C518" s="39"/>
      <c r="J518" s="39"/>
      <c r="K518" s="2"/>
      <c r="L518" s="2"/>
      <c r="M518" s="2"/>
      <c r="N518" s="2"/>
      <c r="O518" s="2"/>
      <c r="P518" s="2"/>
      <c r="Q518" s="2"/>
      <c r="R518" s="2"/>
      <c r="S518" s="2"/>
    </row>
    <row r="519" spans="2:19" x14ac:dyDescent="0.2">
      <c r="B519" s="2"/>
      <c r="C519" s="39"/>
      <c r="J519" s="39"/>
      <c r="K519" s="2"/>
      <c r="L519" s="2"/>
      <c r="M519" s="2"/>
      <c r="N519" s="2"/>
      <c r="O519" s="2"/>
      <c r="P519" s="2"/>
      <c r="Q519" s="2"/>
      <c r="R519" s="2"/>
      <c r="S519" s="2"/>
    </row>
    <row r="520" spans="2:19" x14ac:dyDescent="0.2">
      <c r="B520" s="2"/>
      <c r="C520" s="39"/>
      <c r="J520" s="39"/>
      <c r="K520" s="2"/>
      <c r="L520" s="2"/>
      <c r="M520" s="2"/>
      <c r="N520" s="2"/>
      <c r="O520" s="2"/>
      <c r="P520" s="2"/>
      <c r="Q520" s="2"/>
      <c r="R520" s="2"/>
      <c r="S520" s="2"/>
    </row>
    <row r="521" spans="2:19" x14ac:dyDescent="0.2">
      <c r="B521" s="2"/>
      <c r="C521" s="39"/>
      <c r="J521" s="39"/>
      <c r="K521" s="2"/>
      <c r="L521" s="2"/>
      <c r="M521" s="2"/>
      <c r="N521" s="2"/>
      <c r="O521" s="2"/>
      <c r="P521" s="2"/>
      <c r="Q521" s="2"/>
      <c r="R521" s="2"/>
      <c r="S521" s="2"/>
    </row>
    <row r="522" spans="2:19" x14ac:dyDescent="0.2">
      <c r="B522" s="2"/>
      <c r="C522" s="39"/>
      <c r="J522" s="39"/>
      <c r="K522" s="2"/>
      <c r="L522" s="2"/>
      <c r="M522" s="2"/>
      <c r="N522" s="2"/>
      <c r="O522" s="2"/>
      <c r="P522" s="2"/>
      <c r="Q522" s="2"/>
      <c r="R522" s="2"/>
      <c r="S522" s="2"/>
    </row>
    <row r="523" spans="2:19" x14ac:dyDescent="0.2">
      <c r="B523" s="2"/>
      <c r="C523" s="39"/>
      <c r="J523" s="39"/>
      <c r="K523" s="2"/>
      <c r="L523" s="2"/>
      <c r="M523" s="2"/>
      <c r="N523" s="2"/>
      <c r="O523" s="2"/>
      <c r="P523" s="2"/>
      <c r="Q523" s="2"/>
      <c r="R523" s="2"/>
      <c r="S523" s="2"/>
    </row>
    <row r="524" spans="2:19" x14ac:dyDescent="0.2">
      <c r="B524" s="2"/>
      <c r="C524" s="39"/>
      <c r="J524" s="39"/>
      <c r="K524" s="2"/>
      <c r="L524" s="2"/>
      <c r="M524" s="2"/>
      <c r="N524" s="2"/>
      <c r="O524" s="2"/>
      <c r="P524" s="2"/>
      <c r="Q524" s="2"/>
      <c r="R524" s="2"/>
      <c r="S524" s="2"/>
    </row>
    <row r="525" spans="2:19" x14ac:dyDescent="0.2">
      <c r="B525" s="2"/>
      <c r="C525" s="39"/>
      <c r="J525" s="39"/>
      <c r="K525" s="2"/>
      <c r="L525" s="2"/>
      <c r="M525" s="2"/>
      <c r="N525" s="2"/>
      <c r="O525" s="2"/>
      <c r="P525" s="2"/>
      <c r="Q525" s="2"/>
      <c r="R525" s="2"/>
      <c r="S525" s="2"/>
    </row>
    <row r="526" spans="2:19" x14ac:dyDescent="0.2">
      <c r="B526" s="2"/>
      <c r="C526" s="39"/>
      <c r="J526" s="39"/>
      <c r="K526" s="2"/>
      <c r="L526" s="2"/>
      <c r="M526" s="2"/>
      <c r="N526" s="2"/>
      <c r="O526" s="2"/>
      <c r="P526" s="2"/>
      <c r="Q526" s="2"/>
      <c r="R526" s="2"/>
      <c r="S526" s="2"/>
    </row>
    <row r="527" spans="2:19" x14ac:dyDescent="0.2">
      <c r="B527" s="2"/>
      <c r="C527" s="39"/>
      <c r="J527" s="39"/>
      <c r="K527" s="2"/>
      <c r="L527" s="2"/>
      <c r="M527" s="2"/>
      <c r="N527" s="2"/>
      <c r="O527" s="2"/>
      <c r="P527" s="2"/>
      <c r="Q527" s="2"/>
      <c r="R527" s="2"/>
      <c r="S527" s="2"/>
    </row>
    <row r="528" spans="2:19" x14ac:dyDescent="0.2">
      <c r="B528" s="2"/>
      <c r="C528" s="39"/>
      <c r="J528" s="39"/>
      <c r="K528" s="2"/>
      <c r="L528" s="2"/>
      <c r="M528" s="2"/>
      <c r="N528" s="2"/>
      <c r="O528" s="2"/>
      <c r="P528" s="2"/>
      <c r="Q528" s="2"/>
      <c r="R528" s="2"/>
      <c r="S528" s="2"/>
    </row>
    <row r="529" spans="2:19" x14ac:dyDescent="0.2">
      <c r="B529" s="2"/>
      <c r="C529" s="39"/>
      <c r="J529" s="39"/>
      <c r="K529" s="2"/>
      <c r="L529" s="2"/>
      <c r="M529" s="2"/>
      <c r="N529" s="2"/>
      <c r="O529" s="2"/>
      <c r="P529" s="2"/>
      <c r="Q529" s="2"/>
      <c r="R529" s="2"/>
      <c r="S529" s="2"/>
    </row>
    <row r="530" spans="2:19" x14ac:dyDescent="0.2">
      <c r="B530" s="2"/>
      <c r="C530" s="39"/>
      <c r="J530" s="39"/>
      <c r="K530" s="2"/>
      <c r="L530" s="2"/>
      <c r="M530" s="2"/>
      <c r="N530" s="2"/>
      <c r="O530" s="2"/>
      <c r="P530" s="2"/>
      <c r="Q530" s="2"/>
      <c r="R530" s="2"/>
      <c r="S530" s="2"/>
    </row>
    <row r="531" spans="2:19" x14ac:dyDescent="0.2">
      <c r="B531" s="2"/>
      <c r="C531" s="39"/>
      <c r="J531" s="39"/>
      <c r="K531" s="2"/>
      <c r="L531" s="2"/>
      <c r="M531" s="2"/>
      <c r="N531" s="2"/>
      <c r="O531" s="2"/>
      <c r="P531" s="2"/>
      <c r="Q531" s="2"/>
      <c r="R531" s="2"/>
      <c r="S531" s="2"/>
    </row>
    <row r="532" spans="2:19" x14ac:dyDescent="0.2">
      <c r="B532" s="2"/>
      <c r="C532" s="39"/>
      <c r="J532" s="39"/>
      <c r="K532" s="2"/>
      <c r="L532" s="2"/>
      <c r="M532" s="2"/>
      <c r="N532" s="2"/>
      <c r="O532" s="2"/>
      <c r="P532" s="2"/>
      <c r="Q532" s="2"/>
      <c r="R532" s="2"/>
      <c r="S532" s="2"/>
    </row>
    <row r="533" spans="2:19" x14ac:dyDescent="0.2">
      <c r="B533" s="2"/>
      <c r="C533" s="39"/>
      <c r="J533" s="39"/>
      <c r="K533" s="2"/>
      <c r="L533" s="2"/>
      <c r="M533" s="2"/>
      <c r="N533" s="2"/>
      <c r="O533" s="2"/>
      <c r="P533" s="2"/>
      <c r="Q533" s="2"/>
      <c r="R533" s="2"/>
      <c r="S533" s="2"/>
    </row>
    <row r="534" spans="2:19" x14ac:dyDescent="0.2">
      <c r="B534" s="2"/>
      <c r="C534" s="39"/>
      <c r="J534" s="39"/>
      <c r="K534" s="2"/>
      <c r="L534" s="2"/>
      <c r="M534" s="2"/>
      <c r="N534" s="2"/>
      <c r="O534" s="2"/>
      <c r="P534" s="2"/>
      <c r="Q534" s="2"/>
      <c r="R534" s="2"/>
      <c r="S534" s="2"/>
    </row>
    <row r="535" spans="2:19" x14ac:dyDescent="0.2">
      <c r="B535" s="2"/>
      <c r="C535" s="39"/>
      <c r="J535" s="39"/>
      <c r="K535" s="2"/>
      <c r="L535" s="2"/>
      <c r="M535" s="2"/>
      <c r="N535" s="2"/>
      <c r="O535" s="2"/>
      <c r="P535" s="2"/>
      <c r="Q535" s="2"/>
      <c r="R535" s="2"/>
      <c r="S535" s="2"/>
    </row>
    <row r="536" spans="2:19" x14ac:dyDescent="0.2">
      <c r="B536" s="2"/>
      <c r="C536" s="39"/>
      <c r="J536" s="39"/>
      <c r="K536" s="2"/>
      <c r="L536" s="2"/>
      <c r="M536" s="2"/>
      <c r="N536" s="2"/>
      <c r="O536" s="2"/>
      <c r="P536" s="2"/>
      <c r="Q536" s="2"/>
      <c r="R536" s="2"/>
      <c r="S536" s="2"/>
    </row>
    <row r="537" spans="2:19" x14ac:dyDescent="0.2">
      <c r="B537" s="2"/>
      <c r="C537" s="39"/>
      <c r="J537" s="39"/>
      <c r="K537" s="2"/>
      <c r="L537" s="2"/>
      <c r="M537" s="2"/>
      <c r="N537" s="2"/>
      <c r="O537" s="2"/>
      <c r="P537" s="2"/>
      <c r="Q537" s="2"/>
      <c r="R537" s="2"/>
      <c r="S537" s="2"/>
    </row>
    <row r="538" spans="2:19" x14ac:dyDescent="0.2">
      <c r="B538" s="2"/>
      <c r="C538" s="39"/>
      <c r="J538" s="39"/>
      <c r="K538" s="2"/>
      <c r="L538" s="2"/>
      <c r="M538" s="2"/>
      <c r="N538" s="2"/>
      <c r="O538" s="2"/>
      <c r="P538" s="2"/>
      <c r="Q538" s="2"/>
      <c r="R538" s="2"/>
      <c r="S538" s="2"/>
    </row>
    <row r="539" spans="2:19" x14ac:dyDescent="0.2">
      <c r="B539" s="2"/>
      <c r="C539" s="39"/>
      <c r="J539" s="39"/>
      <c r="K539" s="2"/>
      <c r="L539" s="2"/>
      <c r="M539" s="2"/>
      <c r="N539" s="2"/>
      <c r="O539" s="2"/>
      <c r="P539" s="2"/>
      <c r="Q539" s="2"/>
      <c r="R539" s="2"/>
      <c r="S539" s="2"/>
    </row>
    <row r="540" spans="2:19" x14ac:dyDescent="0.2">
      <c r="B540" s="2"/>
      <c r="C540" s="39"/>
      <c r="J540" s="39"/>
      <c r="K540" s="2"/>
      <c r="L540" s="2"/>
      <c r="M540" s="2"/>
      <c r="N540" s="2"/>
      <c r="O540" s="2"/>
      <c r="P540" s="2"/>
      <c r="Q540" s="2"/>
      <c r="R540" s="2"/>
      <c r="S540" s="2"/>
    </row>
    <row r="541" spans="2:19" x14ac:dyDescent="0.2">
      <c r="B541" s="2"/>
      <c r="C541" s="39"/>
      <c r="J541" s="39"/>
      <c r="K541" s="2"/>
      <c r="L541" s="2"/>
      <c r="M541" s="2"/>
      <c r="N541" s="2"/>
      <c r="O541" s="2"/>
      <c r="P541" s="2"/>
      <c r="Q541" s="2"/>
      <c r="R541" s="2"/>
      <c r="S541" s="2"/>
    </row>
    <row r="542" spans="2:19" x14ac:dyDescent="0.2">
      <c r="B542" s="2"/>
      <c r="C542" s="39"/>
      <c r="J542" s="39"/>
      <c r="K542" s="2"/>
      <c r="L542" s="2"/>
      <c r="M542" s="2"/>
      <c r="N542" s="2"/>
      <c r="O542" s="2"/>
      <c r="P542" s="2"/>
      <c r="Q542" s="2"/>
      <c r="R542" s="2"/>
      <c r="S542" s="2"/>
    </row>
    <row r="543" spans="2:19" x14ac:dyDescent="0.2">
      <c r="B543" s="2"/>
      <c r="C543" s="39"/>
      <c r="J543" s="39"/>
      <c r="K543" s="2"/>
      <c r="L543" s="2"/>
      <c r="M543" s="2"/>
      <c r="N543" s="2"/>
      <c r="O543" s="2"/>
      <c r="P543" s="2"/>
      <c r="Q543" s="2"/>
      <c r="R543" s="2"/>
      <c r="S543" s="2"/>
    </row>
    <row r="544" spans="2:19" x14ac:dyDescent="0.2">
      <c r="B544" s="2"/>
      <c r="C544" s="39"/>
      <c r="J544" s="39"/>
      <c r="K544" s="2"/>
      <c r="L544" s="2"/>
      <c r="M544" s="2"/>
      <c r="N544" s="2"/>
      <c r="O544" s="2"/>
      <c r="P544" s="2"/>
      <c r="Q544" s="2"/>
      <c r="R544" s="2"/>
      <c r="S544" s="2"/>
    </row>
    <row r="545" spans="2:19" x14ac:dyDescent="0.2">
      <c r="B545" s="2"/>
      <c r="C545" s="39"/>
      <c r="J545" s="39"/>
      <c r="K545" s="2"/>
      <c r="L545" s="2"/>
      <c r="M545" s="2"/>
      <c r="N545" s="2"/>
      <c r="O545" s="2"/>
      <c r="P545" s="2"/>
      <c r="Q545" s="2"/>
      <c r="R545" s="2"/>
      <c r="S545" s="2"/>
    </row>
    <row r="546" spans="2:19" x14ac:dyDescent="0.2">
      <c r="B546" s="2"/>
      <c r="C546" s="39"/>
      <c r="J546" s="39"/>
      <c r="K546" s="2"/>
      <c r="L546" s="2"/>
      <c r="M546" s="2"/>
      <c r="N546" s="2"/>
      <c r="O546" s="2"/>
      <c r="P546" s="2"/>
      <c r="Q546" s="2"/>
      <c r="R546" s="2"/>
      <c r="S546" s="2"/>
    </row>
    <row r="547" spans="2:19" x14ac:dyDescent="0.2">
      <c r="B547" s="2"/>
      <c r="C547" s="39"/>
      <c r="J547" s="39"/>
      <c r="K547" s="2"/>
      <c r="L547" s="2"/>
      <c r="M547" s="2"/>
      <c r="N547" s="2"/>
      <c r="O547" s="2"/>
      <c r="P547" s="2"/>
      <c r="Q547" s="2"/>
      <c r="R547" s="2"/>
      <c r="S547" s="2"/>
    </row>
    <row r="548" spans="2:19" x14ac:dyDescent="0.2">
      <c r="B548" s="2"/>
      <c r="C548" s="39"/>
      <c r="J548" s="39"/>
      <c r="K548" s="2"/>
      <c r="L548" s="2"/>
      <c r="M548" s="2"/>
      <c r="N548" s="2"/>
      <c r="O548" s="2"/>
      <c r="P548" s="2"/>
      <c r="Q548" s="2"/>
      <c r="R548" s="2"/>
      <c r="S548" s="2"/>
    </row>
    <row r="549" spans="2:19" x14ac:dyDescent="0.2">
      <c r="B549" s="2"/>
      <c r="C549" s="39"/>
      <c r="J549" s="39"/>
      <c r="K549" s="2"/>
      <c r="L549" s="2"/>
      <c r="M549" s="2"/>
      <c r="N549" s="2"/>
      <c r="O549" s="2"/>
      <c r="P549" s="2"/>
      <c r="Q549" s="2"/>
      <c r="R549" s="2"/>
      <c r="S549" s="2"/>
    </row>
    <row r="550" spans="2:19" x14ac:dyDescent="0.2">
      <c r="B550" s="2"/>
      <c r="C550" s="39"/>
      <c r="J550" s="39"/>
      <c r="K550" s="2"/>
      <c r="L550" s="2"/>
      <c r="M550" s="2"/>
      <c r="N550" s="2"/>
      <c r="O550" s="2"/>
      <c r="P550" s="2"/>
      <c r="Q550" s="2"/>
      <c r="R550" s="2"/>
      <c r="S550" s="2"/>
    </row>
    <row r="551" spans="2:19" x14ac:dyDescent="0.2">
      <c r="B551" s="2"/>
      <c r="C551" s="39"/>
      <c r="J551" s="39"/>
      <c r="K551" s="2"/>
      <c r="L551" s="2"/>
      <c r="M551" s="2"/>
      <c r="N551" s="2"/>
      <c r="O551" s="2"/>
      <c r="P551" s="2"/>
      <c r="Q551" s="2"/>
      <c r="R551" s="2"/>
      <c r="S551" s="2"/>
    </row>
    <row r="552" spans="2:19" x14ac:dyDescent="0.2">
      <c r="B552" s="2"/>
      <c r="C552" s="39"/>
      <c r="J552" s="39"/>
      <c r="K552" s="2"/>
      <c r="L552" s="2"/>
      <c r="M552" s="2"/>
      <c r="N552" s="2"/>
      <c r="O552" s="2"/>
      <c r="P552" s="2"/>
      <c r="Q552" s="2"/>
      <c r="R552" s="2"/>
      <c r="S552" s="2"/>
    </row>
    <row r="553" spans="2:19" x14ac:dyDescent="0.2">
      <c r="B553" s="2"/>
      <c r="C553" s="39"/>
      <c r="J553" s="39"/>
      <c r="K553" s="2"/>
      <c r="L553" s="2"/>
      <c r="M553" s="2"/>
      <c r="N553" s="2"/>
      <c r="O553" s="2"/>
      <c r="P553" s="2"/>
      <c r="Q553" s="2"/>
      <c r="R553" s="2"/>
      <c r="S553" s="2"/>
    </row>
    <row r="554" spans="2:19" x14ac:dyDescent="0.2">
      <c r="B554" s="2"/>
      <c r="C554" s="39"/>
      <c r="J554" s="39"/>
      <c r="K554" s="2"/>
      <c r="L554" s="2"/>
      <c r="M554" s="2"/>
      <c r="N554" s="2"/>
      <c r="O554" s="2"/>
      <c r="P554" s="2"/>
      <c r="Q554" s="2"/>
      <c r="R554" s="2"/>
      <c r="S554" s="2"/>
    </row>
    <row r="555" spans="2:19" x14ac:dyDescent="0.2">
      <c r="B555" s="2"/>
      <c r="C555" s="39"/>
      <c r="J555" s="39"/>
      <c r="K555" s="2"/>
      <c r="L555" s="2"/>
      <c r="M555" s="2"/>
      <c r="N555" s="2"/>
      <c r="O555" s="2"/>
      <c r="P555" s="2"/>
      <c r="Q555" s="2"/>
      <c r="R555" s="2"/>
      <c r="S555" s="2"/>
    </row>
    <row r="556" spans="2:19" x14ac:dyDescent="0.2">
      <c r="B556" s="2"/>
      <c r="C556" s="39"/>
      <c r="J556" s="39"/>
      <c r="K556" s="2"/>
      <c r="L556" s="2"/>
      <c r="M556" s="2"/>
      <c r="N556" s="2"/>
      <c r="O556" s="2"/>
      <c r="P556" s="2"/>
      <c r="Q556" s="2"/>
      <c r="R556" s="2"/>
      <c r="S556" s="2"/>
    </row>
    <row r="557" spans="2:19" x14ac:dyDescent="0.2">
      <c r="B557" s="2"/>
      <c r="C557" s="39"/>
      <c r="J557" s="39"/>
      <c r="K557" s="2"/>
      <c r="L557" s="2"/>
      <c r="M557" s="2"/>
      <c r="N557" s="2"/>
      <c r="O557" s="2"/>
      <c r="P557" s="2"/>
      <c r="Q557" s="2"/>
      <c r="R557" s="2"/>
      <c r="S557" s="2"/>
    </row>
    <row r="558" spans="2:19" x14ac:dyDescent="0.2">
      <c r="B558" s="2"/>
      <c r="C558" s="39"/>
      <c r="J558" s="39"/>
      <c r="K558" s="2"/>
      <c r="L558" s="2"/>
      <c r="M558" s="2"/>
      <c r="N558" s="2"/>
      <c r="O558" s="2"/>
      <c r="P558" s="2"/>
      <c r="Q558" s="2"/>
      <c r="R558" s="2"/>
      <c r="S558" s="2"/>
    </row>
    <row r="559" spans="2:19" x14ac:dyDescent="0.2">
      <c r="B559" s="2"/>
      <c r="C559" s="39"/>
      <c r="J559" s="39"/>
      <c r="K559" s="2"/>
      <c r="L559" s="2"/>
      <c r="M559" s="2"/>
      <c r="N559" s="2"/>
      <c r="O559" s="2"/>
      <c r="P559" s="2"/>
      <c r="Q559" s="2"/>
      <c r="R559" s="2"/>
      <c r="S559" s="2"/>
    </row>
    <row r="560" spans="2:19" x14ac:dyDescent="0.2">
      <c r="B560" s="2"/>
      <c r="C560" s="39"/>
      <c r="J560" s="39"/>
      <c r="K560" s="2"/>
      <c r="L560" s="2"/>
      <c r="M560" s="2"/>
      <c r="N560" s="2"/>
      <c r="O560" s="2"/>
      <c r="P560" s="2"/>
      <c r="Q560" s="2"/>
      <c r="R560" s="2"/>
      <c r="S560" s="2"/>
    </row>
    <row r="561" spans="2:19" x14ac:dyDescent="0.2">
      <c r="B561" s="2"/>
      <c r="C561" s="39"/>
      <c r="J561" s="39"/>
      <c r="K561" s="2"/>
      <c r="L561" s="2"/>
      <c r="M561" s="2"/>
      <c r="N561" s="2"/>
      <c r="O561" s="2"/>
      <c r="P561" s="2"/>
      <c r="Q561" s="2"/>
      <c r="R561" s="2"/>
      <c r="S561" s="2"/>
    </row>
    <row r="562" spans="2:19" x14ac:dyDescent="0.2">
      <c r="B562" s="2"/>
      <c r="C562" s="39"/>
      <c r="J562" s="39"/>
      <c r="K562" s="2"/>
      <c r="L562" s="2"/>
      <c r="M562" s="2"/>
      <c r="N562" s="2"/>
      <c r="O562" s="2"/>
      <c r="P562" s="2"/>
      <c r="Q562" s="2"/>
      <c r="R562" s="2"/>
      <c r="S562" s="2"/>
    </row>
    <row r="563" spans="2:19" x14ac:dyDescent="0.2">
      <c r="B563" s="2"/>
      <c r="C563" s="39"/>
      <c r="J563" s="39"/>
      <c r="K563" s="2"/>
      <c r="L563" s="2"/>
      <c r="M563" s="2"/>
      <c r="N563" s="2"/>
      <c r="O563" s="2"/>
      <c r="P563" s="2"/>
      <c r="Q563" s="2"/>
      <c r="R563" s="2"/>
      <c r="S563" s="2"/>
    </row>
    <row r="564" spans="2:19" x14ac:dyDescent="0.2">
      <c r="B564" s="2"/>
      <c r="C564" s="39"/>
      <c r="J564" s="39"/>
      <c r="K564" s="2"/>
      <c r="L564" s="2"/>
      <c r="M564" s="2"/>
      <c r="N564" s="2"/>
      <c r="O564" s="2"/>
      <c r="P564" s="2"/>
      <c r="Q564" s="2"/>
      <c r="R564" s="2"/>
      <c r="S564" s="2"/>
    </row>
    <row r="565" spans="2:19" x14ac:dyDescent="0.2">
      <c r="B565" s="2"/>
      <c r="C565" s="39"/>
      <c r="J565" s="39"/>
      <c r="K565" s="2"/>
      <c r="L565" s="2"/>
      <c r="M565" s="2"/>
      <c r="N565" s="2"/>
      <c r="O565" s="2"/>
      <c r="P565" s="2"/>
      <c r="Q565" s="2"/>
      <c r="R565" s="2"/>
      <c r="S565" s="2"/>
    </row>
    <row r="566" spans="2:19" x14ac:dyDescent="0.2">
      <c r="B566" s="2"/>
      <c r="C566" s="39"/>
      <c r="J566" s="39"/>
      <c r="K566" s="2"/>
      <c r="L566" s="2"/>
      <c r="M566" s="2"/>
      <c r="N566" s="2"/>
      <c r="O566" s="2"/>
      <c r="P566" s="2"/>
      <c r="Q566" s="2"/>
      <c r="R566" s="2"/>
      <c r="S566" s="2"/>
    </row>
    <row r="567" spans="2:19" x14ac:dyDescent="0.2">
      <c r="B567" s="2"/>
      <c r="C567" s="39"/>
      <c r="J567" s="39"/>
      <c r="K567" s="2"/>
      <c r="L567" s="2"/>
      <c r="M567" s="2"/>
      <c r="N567" s="2"/>
      <c r="O567" s="2"/>
      <c r="P567" s="2"/>
      <c r="Q567" s="2"/>
      <c r="R567" s="2"/>
      <c r="S567" s="2"/>
    </row>
    <row r="568" spans="2:19" x14ac:dyDescent="0.2">
      <c r="B568" s="2"/>
      <c r="C568" s="39"/>
      <c r="J568" s="39"/>
      <c r="K568" s="2"/>
      <c r="L568" s="2"/>
      <c r="M568" s="2"/>
      <c r="N568" s="2"/>
      <c r="O568" s="2"/>
      <c r="P568" s="2"/>
      <c r="Q568" s="2"/>
      <c r="R568" s="2"/>
      <c r="S568" s="2"/>
    </row>
    <row r="569" spans="2:19" x14ac:dyDescent="0.2">
      <c r="B569" s="2"/>
      <c r="C569" s="39"/>
      <c r="J569" s="39"/>
      <c r="K569" s="2"/>
      <c r="L569" s="2"/>
      <c r="M569" s="2"/>
      <c r="N569" s="2"/>
      <c r="O569" s="2"/>
      <c r="P569" s="2"/>
      <c r="Q569" s="2"/>
      <c r="R569" s="2"/>
      <c r="S569" s="2"/>
    </row>
    <row r="570" spans="2:19" x14ac:dyDescent="0.2">
      <c r="B570" s="2"/>
      <c r="C570" s="39"/>
      <c r="J570" s="39"/>
      <c r="K570" s="2"/>
      <c r="L570" s="2"/>
      <c r="M570" s="2"/>
      <c r="N570" s="2"/>
      <c r="O570" s="2"/>
      <c r="P570" s="2"/>
      <c r="Q570" s="2"/>
      <c r="R570" s="2"/>
      <c r="S570" s="2"/>
    </row>
    <row r="571" spans="2:19" x14ac:dyDescent="0.2">
      <c r="B571" s="2"/>
      <c r="C571" s="39"/>
      <c r="J571" s="39"/>
      <c r="K571" s="2"/>
      <c r="L571" s="2"/>
      <c r="M571" s="2"/>
      <c r="N571" s="2"/>
      <c r="O571" s="2"/>
      <c r="P571" s="2"/>
      <c r="Q571" s="2"/>
      <c r="R571" s="2"/>
      <c r="S571" s="2"/>
    </row>
    <row r="572" spans="2:19" x14ac:dyDescent="0.2">
      <c r="B572" s="2"/>
      <c r="C572" s="39"/>
      <c r="J572" s="39"/>
      <c r="K572" s="2"/>
      <c r="L572" s="2"/>
      <c r="M572" s="2"/>
      <c r="N572" s="2"/>
      <c r="O572" s="2"/>
      <c r="P572" s="2"/>
      <c r="Q572" s="2"/>
      <c r="R572" s="2"/>
      <c r="S572" s="2"/>
    </row>
    <row r="573" spans="2:19" x14ac:dyDescent="0.2">
      <c r="B573" s="2"/>
      <c r="C573" s="39"/>
      <c r="J573" s="39"/>
      <c r="K573" s="2"/>
      <c r="L573" s="2"/>
      <c r="M573" s="2"/>
      <c r="N573" s="2"/>
      <c r="O573" s="2"/>
      <c r="P573" s="2"/>
      <c r="Q573" s="2"/>
      <c r="R573" s="2"/>
      <c r="S573" s="2"/>
    </row>
    <row r="574" spans="2:19" x14ac:dyDescent="0.2">
      <c r="B574" s="2"/>
      <c r="C574" s="39"/>
      <c r="J574" s="39"/>
      <c r="K574" s="2"/>
      <c r="L574" s="2"/>
      <c r="M574" s="2"/>
      <c r="N574" s="2"/>
      <c r="O574" s="2"/>
      <c r="P574" s="2"/>
      <c r="Q574" s="2"/>
      <c r="R574" s="2"/>
      <c r="S574" s="2"/>
    </row>
    <row r="575" spans="2:19" x14ac:dyDescent="0.2">
      <c r="B575" s="2"/>
      <c r="C575" s="39"/>
      <c r="J575" s="39"/>
      <c r="K575" s="2"/>
      <c r="L575" s="2"/>
      <c r="M575" s="2"/>
      <c r="N575" s="2"/>
      <c r="O575" s="2"/>
      <c r="P575" s="2"/>
      <c r="Q575" s="2"/>
      <c r="R575" s="2"/>
      <c r="S575" s="2"/>
    </row>
    <row r="576" spans="2:19" x14ac:dyDescent="0.2">
      <c r="B576" s="2"/>
      <c r="C576" s="39"/>
      <c r="J576" s="39"/>
      <c r="K576" s="2"/>
      <c r="L576" s="2"/>
      <c r="M576" s="2"/>
      <c r="N576" s="2"/>
      <c r="O576" s="2"/>
      <c r="P576" s="2"/>
      <c r="Q576" s="2"/>
      <c r="R576" s="2"/>
      <c r="S576" s="2"/>
    </row>
    <row r="577" spans="2:19" x14ac:dyDescent="0.2">
      <c r="B577" s="2"/>
      <c r="C577" s="39"/>
      <c r="J577" s="39"/>
      <c r="K577" s="2"/>
      <c r="L577" s="2"/>
      <c r="M577" s="2"/>
      <c r="N577" s="2"/>
      <c r="O577" s="2"/>
      <c r="P577" s="2"/>
      <c r="Q577" s="2"/>
      <c r="R577" s="2"/>
      <c r="S577" s="2"/>
    </row>
    <row r="578" spans="2:19" x14ac:dyDescent="0.2">
      <c r="B578" s="2"/>
      <c r="C578" s="39"/>
      <c r="J578" s="39"/>
      <c r="K578" s="2"/>
      <c r="L578" s="2"/>
      <c r="M578" s="2"/>
      <c r="N578" s="2"/>
      <c r="O578" s="2"/>
      <c r="P578" s="2"/>
      <c r="Q578" s="2"/>
      <c r="R578" s="2"/>
      <c r="S578" s="2"/>
    </row>
    <row r="579" spans="2:19" x14ac:dyDescent="0.2">
      <c r="B579" s="2"/>
      <c r="C579" s="39"/>
      <c r="J579" s="39"/>
      <c r="K579" s="2"/>
      <c r="L579" s="2"/>
      <c r="M579" s="2"/>
      <c r="N579" s="2"/>
      <c r="O579" s="2"/>
      <c r="P579" s="2"/>
      <c r="Q579" s="2"/>
      <c r="R579" s="2"/>
      <c r="S579" s="2"/>
    </row>
    <row r="580" spans="2:19" x14ac:dyDescent="0.2">
      <c r="B580" s="2"/>
      <c r="C580" s="39"/>
      <c r="J580" s="39"/>
      <c r="K580" s="2"/>
      <c r="L580" s="2"/>
      <c r="M580" s="2"/>
      <c r="N580" s="2"/>
      <c r="O580" s="2"/>
      <c r="P580" s="2"/>
      <c r="Q580" s="2"/>
      <c r="R580" s="2"/>
      <c r="S580" s="2"/>
    </row>
    <row r="581" spans="2:19" x14ac:dyDescent="0.2">
      <c r="B581" s="2"/>
      <c r="C581" s="39"/>
      <c r="J581" s="39"/>
      <c r="K581" s="2"/>
      <c r="L581" s="2"/>
      <c r="M581" s="2"/>
      <c r="N581" s="2"/>
      <c r="O581" s="2"/>
      <c r="P581" s="2"/>
      <c r="Q581" s="2"/>
      <c r="R581" s="2"/>
      <c r="S581" s="2"/>
    </row>
    <row r="582" spans="2:19" x14ac:dyDescent="0.2">
      <c r="B582" s="2"/>
      <c r="C582" s="39"/>
      <c r="J582" s="39"/>
      <c r="K582" s="2"/>
      <c r="L582" s="2"/>
      <c r="M582" s="2"/>
      <c r="N582" s="2"/>
      <c r="O582" s="2"/>
      <c r="P582" s="2"/>
      <c r="Q582" s="2"/>
      <c r="R582" s="2"/>
      <c r="S582" s="2"/>
    </row>
    <row r="583" spans="2:19" x14ac:dyDescent="0.2">
      <c r="B583" s="2"/>
      <c r="C583" s="39"/>
      <c r="J583" s="39"/>
      <c r="K583" s="2"/>
      <c r="L583" s="2"/>
      <c r="M583" s="2"/>
      <c r="N583" s="2"/>
      <c r="O583" s="2"/>
      <c r="P583" s="2"/>
      <c r="Q583" s="2"/>
      <c r="R583" s="2"/>
      <c r="S583" s="2"/>
    </row>
    <row r="584" spans="2:19" x14ac:dyDescent="0.2">
      <c r="B584" s="2"/>
      <c r="C584" s="39"/>
      <c r="J584" s="39"/>
      <c r="K584" s="2"/>
      <c r="L584" s="2"/>
      <c r="M584" s="2"/>
      <c r="N584" s="2"/>
      <c r="O584" s="2"/>
      <c r="P584" s="2"/>
      <c r="Q584" s="2"/>
      <c r="R584" s="2"/>
      <c r="S584" s="2"/>
    </row>
    <row r="585" spans="2:19" x14ac:dyDescent="0.2">
      <c r="B585" s="2"/>
      <c r="C585" s="39"/>
      <c r="J585" s="39"/>
      <c r="K585" s="2"/>
      <c r="L585" s="2"/>
      <c r="M585" s="2"/>
      <c r="N585" s="2"/>
      <c r="O585" s="2"/>
      <c r="P585" s="2"/>
      <c r="Q585" s="2"/>
      <c r="R585" s="2"/>
      <c r="S585" s="2"/>
    </row>
    <row r="586" spans="2:19" x14ac:dyDescent="0.2">
      <c r="B586" s="2"/>
      <c r="C586" s="39"/>
      <c r="J586" s="39"/>
      <c r="K586" s="2"/>
      <c r="L586" s="2"/>
      <c r="M586" s="2"/>
      <c r="N586" s="2"/>
      <c r="O586" s="2"/>
      <c r="P586" s="2"/>
      <c r="Q586" s="2"/>
      <c r="R586" s="2"/>
      <c r="S586" s="2"/>
    </row>
    <row r="587" spans="2:19" x14ac:dyDescent="0.2">
      <c r="B587" s="2"/>
      <c r="C587" s="39"/>
      <c r="J587" s="39"/>
      <c r="K587" s="2"/>
      <c r="L587" s="2"/>
      <c r="M587" s="2"/>
      <c r="N587" s="2"/>
      <c r="O587" s="2"/>
      <c r="P587" s="2"/>
      <c r="Q587" s="2"/>
      <c r="R587" s="2"/>
      <c r="S587" s="2"/>
    </row>
    <row r="588" spans="2:19" x14ac:dyDescent="0.2">
      <c r="B588" s="2"/>
      <c r="C588" s="39"/>
      <c r="J588" s="39"/>
      <c r="K588" s="2"/>
      <c r="L588" s="2"/>
      <c r="M588" s="2"/>
      <c r="N588" s="2"/>
      <c r="O588" s="2"/>
      <c r="P588" s="2"/>
      <c r="Q588" s="2"/>
      <c r="R588" s="2"/>
      <c r="S588" s="2"/>
    </row>
    <row r="589" spans="2:19" x14ac:dyDescent="0.2">
      <c r="B589" s="2"/>
      <c r="C589" s="39"/>
      <c r="J589" s="39"/>
      <c r="K589" s="2"/>
      <c r="L589" s="2"/>
      <c r="M589" s="2"/>
      <c r="N589" s="2"/>
      <c r="O589" s="2"/>
      <c r="P589" s="2"/>
      <c r="Q589" s="2"/>
      <c r="R589" s="2"/>
      <c r="S589" s="2"/>
    </row>
    <row r="590" spans="2:19" x14ac:dyDescent="0.2">
      <c r="B590" s="2"/>
      <c r="C590" s="39"/>
      <c r="J590" s="39"/>
      <c r="K590" s="2"/>
      <c r="L590" s="2"/>
      <c r="M590" s="2"/>
      <c r="N590" s="2"/>
      <c r="O590" s="2"/>
      <c r="P590" s="2"/>
      <c r="Q590" s="2"/>
      <c r="R590" s="2"/>
      <c r="S590" s="2"/>
    </row>
    <row r="591" spans="2:19" x14ac:dyDescent="0.2">
      <c r="B591" s="2"/>
      <c r="C591" s="39"/>
      <c r="J591" s="39"/>
      <c r="K591" s="2"/>
      <c r="L591" s="2"/>
      <c r="M591" s="2"/>
      <c r="N591" s="2"/>
      <c r="O591" s="2"/>
      <c r="P591" s="2"/>
      <c r="Q591" s="2"/>
      <c r="R591" s="2"/>
      <c r="S591" s="2"/>
    </row>
    <row r="592" spans="2:19" x14ac:dyDescent="0.2">
      <c r="B592" s="2"/>
      <c r="C592" s="39"/>
      <c r="J592" s="39"/>
      <c r="K592" s="2"/>
      <c r="L592" s="2"/>
      <c r="M592" s="2"/>
      <c r="N592" s="2"/>
      <c r="O592" s="2"/>
      <c r="P592" s="2"/>
      <c r="Q592" s="2"/>
      <c r="R592" s="2"/>
      <c r="S592" s="2"/>
    </row>
    <row r="593" spans="2:19" x14ac:dyDescent="0.2">
      <c r="B593" s="2"/>
      <c r="C593" s="39"/>
      <c r="J593" s="39"/>
      <c r="K593" s="2"/>
      <c r="L593" s="2"/>
      <c r="M593" s="2"/>
      <c r="N593" s="2"/>
      <c r="O593" s="2"/>
      <c r="P593" s="2"/>
      <c r="Q593" s="2"/>
      <c r="R593" s="2"/>
      <c r="S593" s="2"/>
    </row>
    <row r="594" spans="2:19" x14ac:dyDescent="0.2">
      <c r="B594" s="2"/>
      <c r="C594" s="39"/>
      <c r="J594" s="39"/>
      <c r="K594" s="2"/>
      <c r="L594" s="2"/>
      <c r="M594" s="2"/>
      <c r="N594" s="2"/>
      <c r="O594" s="2"/>
      <c r="P594" s="2"/>
      <c r="Q594" s="2"/>
      <c r="R594" s="2"/>
      <c r="S594" s="2"/>
    </row>
    <row r="595" spans="2:19" x14ac:dyDescent="0.2">
      <c r="B595" s="2"/>
      <c r="C595" s="39"/>
      <c r="J595" s="39"/>
      <c r="K595" s="2"/>
      <c r="L595" s="2"/>
      <c r="M595" s="2"/>
      <c r="N595" s="2"/>
      <c r="O595" s="2"/>
      <c r="P595" s="2"/>
      <c r="Q595" s="2"/>
      <c r="R595" s="2"/>
      <c r="S595" s="2"/>
    </row>
    <row r="596" spans="2:19" x14ac:dyDescent="0.2">
      <c r="B596" s="2"/>
      <c r="C596" s="39"/>
      <c r="J596" s="39"/>
      <c r="K596" s="2"/>
      <c r="L596" s="2"/>
      <c r="M596" s="2"/>
      <c r="N596" s="2"/>
      <c r="O596" s="2"/>
      <c r="P596" s="2"/>
      <c r="Q596" s="2"/>
      <c r="R596" s="2"/>
      <c r="S596" s="2"/>
    </row>
    <row r="597" spans="2:19" x14ac:dyDescent="0.2">
      <c r="B597" s="2"/>
      <c r="C597" s="39"/>
      <c r="J597" s="39"/>
      <c r="K597" s="2"/>
      <c r="L597" s="2"/>
      <c r="M597" s="2"/>
      <c r="N597" s="2"/>
      <c r="O597" s="2"/>
      <c r="P597" s="2"/>
      <c r="Q597" s="2"/>
      <c r="R597" s="2"/>
      <c r="S597" s="2"/>
    </row>
    <row r="598" spans="2:19" x14ac:dyDescent="0.2">
      <c r="B598" s="2"/>
      <c r="C598" s="39"/>
      <c r="J598" s="39"/>
      <c r="K598" s="2"/>
      <c r="L598" s="2"/>
      <c r="M598" s="2"/>
      <c r="N598" s="2"/>
      <c r="O598" s="2"/>
      <c r="P598" s="2"/>
      <c r="Q598" s="2"/>
      <c r="R598" s="2"/>
      <c r="S598" s="2"/>
    </row>
    <row r="599" spans="2:19" x14ac:dyDescent="0.2">
      <c r="B599" s="2"/>
      <c r="C599" s="39"/>
      <c r="J599" s="39"/>
      <c r="K599" s="2"/>
      <c r="L599" s="2"/>
      <c r="M599" s="2"/>
      <c r="N599" s="2"/>
      <c r="O599" s="2"/>
      <c r="P599" s="2"/>
      <c r="Q599" s="2"/>
      <c r="R599" s="2"/>
      <c r="S599" s="2"/>
    </row>
    <row r="600" spans="2:19" x14ac:dyDescent="0.2">
      <c r="B600" s="2"/>
      <c r="C600" s="39"/>
      <c r="J600" s="39"/>
      <c r="K600" s="2"/>
      <c r="L600" s="2"/>
      <c r="M600" s="2"/>
      <c r="N600" s="2"/>
      <c r="O600" s="2"/>
      <c r="P600" s="2"/>
      <c r="Q600" s="2"/>
      <c r="R600" s="2"/>
      <c r="S600" s="2"/>
    </row>
    <row r="601" spans="2:19" x14ac:dyDescent="0.2">
      <c r="B601" s="2"/>
      <c r="C601" s="39"/>
      <c r="J601" s="39"/>
      <c r="K601" s="2"/>
      <c r="L601" s="2"/>
      <c r="M601" s="2"/>
      <c r="N601" s="2"/>
      <c r="O601" s="2"/>
      <c r="P601" s="2"/>
      <c r="Q601" s="2"/>
      <c r="R601" s="2"/>
      <c r="S601" s="2"/>
    </row>
    <row r="602" spans="2:19" x14ac:dyDescent="0.2">
      <c r="B602" s="2"/>
      <c r="C602" s="39"/>
      <c r="J602" s="39"/>
      <c r="K602" s="2"/>
      <c r="L602" s="2"/>
      <c r="M602" s="2"/>
      <c r="N602" s="2"/>
      <c r="O602" s="2"/>
      <c r="P602" s="2"/>
      <c r="Q602" s="2"/>
      <c r="R602" s="2"/>
      <c r="S602" s="2"/>
    </row>
    <row r="603" spans="2:19" x14ac:dyDescent="0.2">
      <c r="B603" s="2"/>
      <c r="C603" s="39"/>
      <c r="J603" s="39"/>
      <c r="K603" s="2"/>
      <c r="L603" s="2"/>
      <c r="M603" s="2"/>
      <c r="N603" s="2"/>
      <c r="O603" s="2"/>
      <c r="P603" s="2"/>
      <c r="Q603" s="2"/>
      <c r="R603" s="2"/>
      <c r="S603" s="2"/>
    </row>
    <row r="604" spans="2:19" x14ac:dyDescent="0.2">
      <c r="B604" s="2"/>
      <c r="C604" s="39"/>
      <c r="J604" s="39"/>
      <c r="K604" s="2"/>
      <c r="L604" s="2"/>
      <c r="M604" s="2"/>
      <c r="N604" s="2"/>
      <c r="O604" s="2"/>
      <c r="P604" s="2"/>
      <c r="Q604" s="2"/>
      <c r="R604" s="2"/>
      <c r="S604" s="2"/>
    </row>
    <row r="605" spans="2:19" x14ac:dyDescent="0.2">
      <c r="B605" s="2"/>
      <c r="C605" s="39"/>
      <c r="J605" s="39"/>
      <c r="K605" s="2"/>
      <c r="L605" s="2"/>
      <c r="M605" s="2"/>
      <c r="N605" s="2"/>
      <c r="O605" s="2"/>
      <c r="P605" s="2"/>
      <c r="Q605" s="2"/>
      <c r="R605" s="2"/>
      <c r="S605" s="2"/>
    </row>
    <row r="606" spans="2:19" x14ac:dyDescent="0.2">
      <c r="B606" s="2"/>
      <c r="C606" s="39"/>
      <c r="J606" s="39"/>
      <c r="K606" s="2"/>
      <c r="L606" s="2"/>
      <c r="M606" s="2"/>
      <c r="N606" s="2"/>
      <c r="O606" s="2"/>
      <c r="P606" s="2"/>
      <c r="Q606" s="2"/>
      <c r="R606" s="2"/>
      <c r="S606" s="2"/>
    </row>
    <row r="607" spans="2:19" x14ac:dyDescent="0.2">
      <c r="B607" s="2"/>
      <c r="C607" s="39"/>
      <c r="J607" s="39"/>
      <c r="K607" s="2"/>
      <c r="L607" s="2"/>
      <c r="M607" s="2"/>
      <c r="N607" s="2"/>
      <c r="O607" s="2"/>
      <c r="P607" s="2"/>
      <c r="Q607" s="2"/>
      <c r="R607" s="2"/>
      <c r="S607" s="2"/>
    </row>
    <row r="608" spans="2:19" x14ac:dyDescent="0.2">
      <c r="B608" s="2"/>
      <c r="C608" s="39"/>
      <c r="J608" s="39"/>
      <c r="K608" s="2"/>
      <c r="L608" s="2"/>
      <c r="M608" s="2"/>
      <c r="N608" s="2"/>
      <c r="O608" s="2"/>
      <c r="P608" s="2"/>
      <c r="Q608" s="2"/>
      <c r="R608" s="2"/>
      <c r="S608" s="2"/>
    </row>
    <row r="609" spans="2:19" x14ac:dyDescent="0.2">
      <c r="B609" s="2"/>
      <c r="C609" s="39"/>
      <c r="J609" s="39"/>
      <c r="K609" s="2"/>
      <c r="L609" s="2"/>
      <c r="M609" s="2"/>
      <c r="N609" s="2"/>
      <c r="O609" s="2"/>
      <c r="P609" s="2"/>
      <c r="Q609" s="2"/>
      <c r="R609" s="2"/>
      <c r="S609" s="2"/>
    </row>
    <row r="610" spans="2:19" x14ac:dyDescent="0.2">
      <c r="B610" s="2"/>
      <c r="C610" s="39"/>
      <c r="J610" s="39"/>
      <c r="K610" s="2"/>
      <c r="L610" s="2"/>
      <c r="M610" s="2"/>
      <c r="N610" s="2"/>
      <c r="O610" s="2"/>
      <c r="P610" s="2"/>
      <c r="Q610" s="2"/>
      <c r="R610" s="2"/>
      <c r="S610" s="2"/>
    </row>
    <row r="611" spans="2:19" x14ac:dyDescent="0.2">
      <c r="B611" s="2"/>
      <c r="C611" s="39"/>
      <c r="J611" s="39"/>
      <c r="K611" s="2"/>
      <c r="L611" s="2"/>
      <c r="M611" s="2"/>
      <c r="N611" s="2"/>
      <c r="O611" s="2"/>
      <c r="P611" s="2"/>
      <c r="Q611" s="2"/>
      <c r="R611" s="2"/>
      <c r="S611" s="2"/>
    </row>
    <row r="612" spans="2:19" x14ac:dyDescent="0.2">
      <c r="B612" s="2"/>
      <c r="C612" s="39"/>
      <c r="J612" s="39"/>
      <c r="K612" s="2"/>
      <c r="L612" s="2"/>
      <c r="M612" s="2"/>
      <c r="N612" s="2"/>
      <c r="O612" s="2"/>
      <c r="P612" s="2"/>
      <c r="Q612" s="2"/>
      <c r="R612" s="2"/>
      <c r="S612" s="2"/>
    </row>
    <row r="613" spans="2:19" x14ac:dyDescent="0.2">
      <c r="B613" s="2"/>
      <c r="C613" s="39"/>
      <c r="J613" s="39"/>
      <c r="K613" s="2"/>
      <c r="L613" s="2"/>
      <c r="M613" s="2"/>
      <c r="N613" s="2"/>
      <c r="O613" s="2"/>
      <c r="P613" s="2"/>
      <c r="Q613" s="2"/>
      <c r="R613" s="2"/>
      <c r="S613" s="2"/>
    </row>
    <row r="614" spans="2:19" x14ac:dyDescent="0.2">
      <c r="B614" s="2"/>
      <c r="C614" s="39"/>
      <c r="J614" s="39"/>
      <c r="K614" s="2"/>
      <c r="L614" s="2"/>
      <c r="M614" s="2"/>
      <c r="N614" s="2"/>
      <c r="O614" s="2"/>
      <c r="P614" s="2"/>
      <c r="Q614" s="2"/>
      <c r="R614" s="2"/>
      <c r="S614" s="2"/>
    </row>
    <row r="615" spans="2:19" x14ac:dyDescent="0.2">
      <c r="B615" s="2"/>
      <c r="C615" s="39"/>
      <c r="J615" s="39"/>
      <c r="K615" s="2"/>
      <c r="L615" s="2"/>
      <c r="M615" s="2"/>
      <c r="N615" s="2"/>
      <c r="O615" s="2"/>
      <c r="P615" s="2"/>
      <c r="Q615" s="2"/>
      <c r="R615" s="2"/>
      <c r="S615" s="2"/>
    </row>
    <row r="616" spans="2:19" x14ac:dyDescent="0.2">
      <c r="B616" s="2"/>
      <c r="C616" s="39"/>
      <c r="J616" s="39"/>
      <c r="K616" s="2"/>
      <c r="L616" s="2"/>
      <c r="M616" s="2"/>
      <c r="N616" s="2"/>
      <c r="O616" s="2"/>
      <c r="P616" s="2"/>
      <c r="Q616" s="2"/>
      <c r="R616" s="2"/>
      <c r="S616" s="2"/>
    </row>
    <row r="617" spans="2:19" x14ac:dyDescent="0.2">
      <c r="B617" s="2"/>
      <c r="C617" s="39"/>
      <c r="J617" s="39"/>
      <c r="K617" s="2"/>
      <c r="L617" s="2"/>
      <c r="M617" s="2"/>
      <c r="N617" s="2"/>
      <c r="O617" s="2"/>
      <c r="P617" s="2"/>
      <c r="Q617" s="2"/>
      <c r="R617" s="2"/>
      <c r="S617" s="2"/>
    </row>
    <row r="618" spans="2:19" x14ac:dyDescent="0.2">
      <c r="B618" s="2"/>
      <c r="C618" s="39"/>
      <c r="J618" s="39"/>
      <c r="K618" s="2"/>
      <c r="L618" s="2"/>
      <c r="M618" s="2"/>
      <c r="N618" s="2"/>
      <c r="O618" s="2"/>
      <c r="P618" s="2"/>
      <c r="Q618" s="2"/>
      <c r="R618" s="2"/>
      <c r="S618" s="2"/>
    </row>
    <row r="619" spans="2:19" x14ac:dyDescent="0.2">
      <c r="B619" s="2"/>
      <c r="C619" s="39"/>
      <c r="J619" s="39"/>
      <c r="K619" s="2"/>
      <c r="L619" s="2"/>
      <c r="M619" s="2"/>
      <c r="N619" s="2"/>
      <c r="O619" s="2"/>
      <c r="P619" s="2"/>
      <c r="Q619" s="2"/>
      <c r="R619" s="2"/>
      <c r="S619" s="2"/>
    </row>
    <row r="620" spans="2:19" x14ac:dyDescent="0.2">
      <c r="B620" s="2"/>
      <c r="C620" s="39"/>
      <c r="J620" s="39"/>
      <c r="K620" s="2"/>
      <c r="L620" s="2"/>
      <c r="M620" s="2"/>
      <c r="N620" s="2"/>
      <c r="O620" s="2"/>
      <c r="P620" s="2"/>
      <c r="Q620" s="2"/>
      <c r="R620" s="2"/>
      <c r="S620" s="2"/>
    </row>
    <row r="621" spans="2:19" x14ac:dyDescent="0.2">
      <c r="B621" s="2"/>
      <c r="C621" s="39"/>
      <c r="J621" s="39"/>
      <c r="K621" s="2"/>
      <c r="L621" s="2"/>
      <c r="M621" s="2"/>
      <c r="N621" s="2"/>
      <c r="O621" s="2"/>
      <c r="P621" s="2"/>
      <c r="Q621" s="2"/>
      <c r="R621" s="2"/>
      <c r="S621" s="2"/>
    </row>
    <row r="622" spans="2:19" x14ac:dyDescent="0.2">
      <c r="B622" s="2"/>
      <c r="C622" s="39"/>
      <c r="J622" s="39"/>
      <c r="K622" s="2"/>
      <c r="L622" s="2"/>
      <c r="M622" s="2"/>
      <c r="N622" s="2"/>
      <c r="O622" s="2"/>
      <c r="P622" s="2"/>
      <c r="Q622" s="2"/>
      <c r="R622" s="2"/>
      <c r="S622" s="2"/>
    </row>
    <row r="623" spans="2:19" x14ac:dyDescent="0.2">
      <c r="B623" s="2"/>
      <c r="C623" s="39"/>
      <c r="J623" s="39"/>
      <c r="K623" s="2"/>
      <c r="L623" s="2"/>
      <c r="M623" s="2"/>
      <c r="N623" s="2"/>
      <c r="O623" s="2"/>
      <c r="P623" s="2"/>
      <c r="Q623" s="2"/>
      <c r="R623" s="2"/>
      <c r="S623" s="2"/>
    </row>
    <row r="624" spans="2:19" x14ac:dyDescent="0.2">
      <c r="B624" s="2"/>
      <c r="C624" s="39"/>
      <c r="J624" s="39"/>
      <c r="K624" s="2"/>
      <c r="L624" s="2"/>
      <c r="M624" s="2"/>
      <c r="N624" s="2"/>
      <c r="O624" s="2"/>
      <c r="P624" s="2"/>
      <c r="Q624" s="2"/>
      <c r="R624" s="2"/>
      <c r="S624" s="2"/>
    </row>
    <row r="625" spans="2:19" x14ac:dyDescent="0.2">
      <c r="B625" s="2"/>
      <c r="C625" s="39"/>
      <c r="J625" s="39"/>
      <c r="K625" s="2"/>
      <c r="L625" s="2"/>
      <c r="M625" s="2"/>
      <c r="N625" s="2"/>
      <c r="O625" s="2"/>
      <c r="P625" s="2"/>
      <c r="Q625" s="2"/>
      <c r="R625" s="2"/>
      <c r="S625" s="2"/>
    </row>
    <row r="626" spans="2:19" x14ac:dyDescent="0.2">
      <c r="B626" s="2"/>
      <c r="C626" s="39"/>
      <c r="J626" s="39"/>
      <c r="K626" s="2"/>
      <c r="L626" s="2"/>
      <c r="M626" s="2"/>
      <c r="N626" s="2"/>
      <c r="O626" s="2"/>
      <c r="P626" s="2"/>
      <c r="Q626" s="2"/>
      <c r="R626" s="2"/>
      <c r="S626" s="2"/>
    </row>
    <row r="627" spans="2:19" x14ac:dyDescent="0.2">
      <c r="B627" s="2"/>
      <c r="C627" s="39"/>
      <c r="J627" s="39"/>
      <c r="K627" s="2"/>
      <c r="L627" s="2"/>
      <c r="M627" s="2"/>
      <c r="N627" s="2"/>
      <c r="O627" s="2"/>
      <c r="P627" s="2"/>
      <c r="Q627" s="2"/>
      <c r="R627" s="2"/>
      <c r="S627" s="2"/>
    </row>
    <row r="628" spans="2:19" x14ac:dyDescent="0.2">
      <c r="B628" s="2"/>
      <c r="C628" s="39"/>
      <c r="J628" s="39"/>
      <c r="K628" s="2"/>
      <c r="L628" s="2"/>
      <c r="M628" s="2"/>
      <c r="N628" s="2"/>
      <c r="O628" s="2"/>
      <c r="P628" s="2"/>
      <c r="Q628" s="2"/>
      <c r="R628" s="2"/>
      <c r="S628" s="2"/>
    </row>
    <row r="629" spans="2:19" x14ac:dyDescent="0.2">
      <c r="B629" s="2"/>
      <c r="C629" s="39"/>
      <c r="J629" s="39"/>
      <c r="K629" s="2"/>
      <c r="L629" s="2"/>
      <c r="M629" s="2"/>
      <c r="N629" s="2"/>
      <c r="O629" s="2"/>
      <c r="P629" s="2"/>
      <c r="Q629" s="2"/>
      <c r="R629" s="2"/>
      <c r="S629" s="2"/>
    </row>
    <row r="630" spans="2:19" x14ac:dyDescent="0.2">
      <c r="B630" s="2"/>
      <c r="C630" s="39"/>
      <c r="J630" s="39"/>
      <c r="K630" s="2"/>
      <c r="L630" s="2"/>
      <c r="M630" s="2"/>
      <c r="N630" s="2"/>
      <c r="O630" s="2"/>
      <c r="P630" s="2"/>
      <c r="Q630" s="2"/>
      <c r="R630" s="2"/>
      <c r="S630" s="2"/>
    </row>
    <row r="631" spans="2:19" x14ac:dyDescent="0.2">
      <c r="B631" s="2"/>
      <c r="C631" s="39"/>
      <c r="J631" s="39"/>
      <c r="K631" s="2"/>
      <c r="L631" s="2"/>
      <c r="M631" s="2"/>
      <c r="N631" s="2"/>
      <c r="O631" s="2"/>
      <c r="P631" s="2"/>
      <c r="Q631" s="2"/>
      <c r="R631" s="2"/>
      <c r="S631" s="2"/>
    </row>
    <row r="632" spans="2:19" x14ac:dyDescent="0.2">
      <c r="B632" s="2"/>
      <c r="C632" s="39"/>
      <c r="J632" s="39"/>
      <c r="K632" s="2"/>
      <c r="L632" s="2"/>
      <c r="M632" s="2"/>
      <c r="N632" s="2"/>
      <c r="O632" s="2"/>
      <c r="P632" s="2"/>
      <c r="Q632" s="2"/>
      <c r="R632" s="2"/>
      <c r="S632" s="2"/>
    </row>
    <row r="633" spans="2:19" x14ac:dyDescent="0.2">
      <c r="B633" s="2"/>
      <c r="C633" s="39"/>
      <c r="J633" s="39"/>
      <c r="K633" s="2"/>
      <c r="L633" s="2"/>
      <c r="M633" s="2"/>
      <c r="N633" s="2"/>
      <c r="O633" s="2"/>
      <c r="P633" s="2"/>
      <c r="Q633" s="2"/>
      <c r="R633" s="2"/>
      <c r="S633" s="2"/>
    </row>
    <row r="634" spans="2:19" x14ac:dyDescent="0.2">
      <c r="B634" s="2"/>
      <c r="C634" s="39"/>
      <c r="J634" s="39"/>
      <c r="K634" s="2"/>
      <c r="L634" s="2"/>
      <c r="M634" s="2"/>
      <c r="N634" s="2"/>
      <c r="O634" s="2"/>
      <c r="P634" s="2"/>
      <c r="Q634" s="2"/>
      <c r="R634" s="2"/>
      <c r="S634" s="2"/>
    </row>
    <row r="635" spans="2:19" x14ac:dyDescent="0.2">
      <c r="B635" s="2"/>
      <c r="C635" s="39"/>
      <c r="J635" s="39"/>
      <c r="K635" s="2"/>
      <c r="L635" s="2"/>
      <c r="M635" s="2"/>
      <c r="N635" s="2"/>
      <c r="O635" s="2"/>
      <c r="P635" s="2"/>
      <c r="Q635" s="2"/>
      <c r="R635" s="2"/>
      <c r="S635" s="2"/>
    </row>
    <row r="636" spans="2:19" x14ac:dyDescent="0.2">
      <c r="B636" s="2"/>
      <c r="C636" s="39"/>
      <c r="J636" s="39"/>
      <c r="K636" s="2"/>
      <c r="L636" s="2"/>
      <c r="M636" s="2"/>
      <c r="N636" s="2"/>
      <c r="O636" s="2"/>
      <c r="P636" s="2"/>
      <c r="Q636" s="2"/>
      <c r="R636" s="2"/>
      <c r="S636" s="2"/>
    </row>
    <row r="637" spans="2:19" x14ac:dyDescent="0.2">
      <c r="B637" s="2"/>
      <c r="C637" s="39"/>
      <c r="J637" s="39"/>
      <c r="K637" s="2"/>
      <c r="L637" s="2"/>
      <c r="M637" s="2"/>
      <c r="N637" s="2"/>
      <c r="O637" s="2"/>
      <c r="P637" s="2"/>
      <c r="Q637" s="2"/>
      <c r="R637" s="2"/>
      <c r="S637" s="2"/>
    </row>
    <row r="638" spans="2:19" x14ac:dyDescent="0.2">
      <c r="B638" s="2"/>
      <c r="C638" s="39"/>
      <c r="J638" s="39"/>
      <c r="K638" s="2"/>
      <c r="L638" s="2"/>
      <c r="M638" s="2"/>
      <c r="N638" s="2"/>
      <c r="O638" s="2"/>
      <c r="P638" s="2"/>
      <c r="Q638" s="2"/>
      <c r="R638" s="2"/>
      <c r="S638" s="2"/>
    </row>
    <row r="639" spans="2:19" x14ac:dyDescent="0.2">
      <c r="B639" s="2"/>
      <c r="C639" s="39"/>
      <c r="J639" s="39"/>
      <c r="K639" s="2"/>
      <c r="L639" s="2"/>
      <c r="M639" s="2"/>
      <c r="N639" s="2"/>
      <c r="O639" s="2"/>
      <c r="P639" s="2"/>
      <c r="Q639" s="2"/>
      <c r="R639" s="2"/>
      <c r="S639" s="2"/>
    </row>
    <row r="640" spans="2:19" x14ac:dyDescent="0.2">
      <c r="B640" s="2"/>
      <c r="C640" s="39"/>
      <c r="J640" s="39"/>
      <c r="K640" s="2"/>
      <c r="L640" s="2"/>
      <c r="M640" s="2"/>
      <c r="N640" s="2"/>
      <c r="O640" s="2"/>
      <c r="P640" s="2"/>
      <c r="Q640" s="2"/>
      <c r="R640" s="2"/>
      <c r="S640" s="2"/>
    </row>
    <row r="641" spans="2:19" x14ac:dyDescent="0.2">
      <c r="B641" s="2"/>
      <c r="C641" s="39"/>
      <c r="J641" s="39"/>
      <c r="K641" s="2"/>
      <c r="L641" s="2"/>
      <c r="M641" s="2"/>
      <c r="N641" s="2"/>
      <c r="O641" s="2"/>
      <c r="P641" s="2"/>
      <c r="Q641" s="2"/>
      <c r="R641" s="2"/>
      <c r="S641" s="2"/>
    </row>
    <row r="642" spans="2:19" x14ac:dyDescent="0.2">
      <c r="B642" s="2"/>
      <c r="C642" s="39"/>
      <c r="J642" s="39"/>
      <c r="K642" s="2"/>
      <c r="L642" s="2"/>
      <c r="M642" s="2"/>
      <c r="N642" s="2"/>
      <c r="O642" s="2"/>
      <c r="P642" s="2"/>
      <c r="Q642" s="2"/>
      <c r="R642" s="2"/>
      <c r="S642" s="2"/>
    </row>
    <row r="643" spans="2:19" x14ac:dyDescent="0.2">
      <c r="B643" s="2"/>
      <c r="C643" s="39"/>
      <c r="J643" s="39"/>
      <c r="K643" s="2"/>
      <c r="L643" s="2"/>
      <c r="M643" s="2"/>
      <c r="N643" s="2"/>
      <c r="O643" s="2"/>
      <c r="P643" s="2"/>
      <c r="Q643" s="2"/>
      <c r="R643" s="2"/>
      <c r="S643" s="2"/>
    </row>
    <row r="644" spans="2:19" x14ac:dyDescent="0.2">
      <c r="B644" s="2"/>
      <c r="C644" s="39"/>
      <c r="J644" s="39"/>
      <c r="K644" s="2"/>
      <c r="L644" s="2"/>
      <c r="M644" s="2"/>
      <c r="N644" s="2"/>
      <c r="O644" s="2"/>
      <c r="P644" s="2"/>
      <c r="Q644" s="2"/>
      <c r="R644" s="2"/>
      <c r="S644" s="2"/>
    </row>
    <row r="645" spans="2:19" x14ac:dyDescent="0.2">
      <c r="B645" s="2"/>
      <c r="C645" s="39"/>
      <c r="J645" s="39"/>
      <c r="K645" s="2"/>
      <c r="L645" s="2"/>
      <c r="M645" s="2"/>
      <c r="N645" s="2"/>
      <c r="O645" s="2"/>
      <c r="P645" s="2"/>
      <c r="Q645" s="2"/>
      <c r="R645" s="2"/>
      <c r="S645" s="2"/>
    </row>
    <row r="646" spans="2:19" x14ac:dyDescent="0.2">
      <c r="B646" s="2"/>
      <c r="C646" s="39"/>
      <c r="J646" s="39"/>
      <c r="K646" s="2"/>
      <c r="L646" s="2"/>
      <c r="M646" s="2"/>
      <c r="N646" s="2"/>
      <c r="O646" s="2"/>
      <c r="P646" s="2"/>
      <c r="Q646" s="2"/>
      <c r="R646" s="2"/>
      <c r="S646" s="2"/>
    </row>
    <row r="647" spans="2:19" x14ac:dyDescent="0.2">
      <c r="B647" s="2"/>
      <c r="C647" s="39"/>
      <c r="J647" s="39"/>
      <c r="K647" s="2"/>
      <c r="L647" s="2"/>
      <c r="M647" s="2"/>
      <c r="N647" s="2"/>
      <c r="O647" s="2"/>
      <c r="P647" s="2"/>
      <c r="Q647" s="2"/>
      <c r="R647" s="2"/>
      <c r="S647" s="2"/>
    </row>
    <row r="648" spans="2:19" x14ac:dyDescent="0.2">
      <c r="B648" s="2"/>
      <c r="C648" s="39"/>
      <c r="J648" s="39"/>
      <c r="K648" s="2"/>
      <c r="L648" s="2"/>
      <c r="M648" s="2"/>
      <c r="N648" s="2"/>
      <c r="O648" s="2"/>
      <c r="P648" s="2"/>
      <c r="Q648" s="2"/>
      <c r="R648" s="2"/>
      <c r="S648" s="2"/>
    </row>
    <row r="649" spans="2:19" x14ac:dyDescent="0.2">
      <c r="B649" s="2"/>
      <c r="C649" s="39"/>
      <c r="J649" s="39"/>
      <c r="K649" s="2"/>
      <c r="L649" s="2"/>
      <c r="M649" s="2"/>
      <c r="N649" s="2"/>
      <c r="O649" s="2"/>
      <c r="P649" s="2"/>
      <c r="Q649" s="2"/>
      <c r="R649" s="2"/>
      <c r="S649" s="2"/>
    </row>
    <row r="650" spans="2:19" x14ac:dyDescent="0.2">
      <c r="B650" s="2"/>
      <c r="C650" s="39"/>
      <c r="J650" s="39"/>
      <c r="K650" s="2"/>
      <c r="L650" s="2"/>
      <c r="M650" s="2"/>
      <c r="N650" s="2"/>
      <c r="O650" s="2"/>
      <c r="P650" s="2"/>
      <c r="Q650" s="2"/>
      <c r="R650" s="2"/>
      <c r="S650" s="2"/>
    </row>
    <row r="651" spans="2:19" x14ac:dyDescent="0.2">
      <c r="B651" s="2"/>
      <c r="C651" s="39"/>
      <c r="J651" s="39"/>
      <c r="K651" s="2"/>
      <c r="L651" s="2"/>
      <c r="M651" s="2"/>
      <c r="N651" s="2"/>
      <c r="O651" s="2"/>
      <c r="P651" s="2"/>
      <c r="Q651" s="2"/>
      <c r="R651" s="2"/>
      <c r="S651" s="2"/>
    </row>
    <row r="652" spans="2:19" x14ac:dyDescent="0.2">
      <c r="B652" s="2"/>
      <c r="C652" s="39"/>
      <c r="J652" s="39"/>
      <c r="K652" s="2"/>
      <c r="L652" s="2"/>
      <c r="M652" s="2"/>
      <c r="N652" s="2"/>
      <c r="O652" s="2"/>
      <c r="P652" s="2"/>
      <c r="Q652" s="2"/>
      <c r="R652" s="2"/>
      <c r="S652" s="2"/>
    </row>
    <row r="653" spans="2:19" x14ac:dyDescent="0.2">
      <c r="B653" s="2"/>
      <c r="C653" s="39"/>
      <c r="J653" s="39"/>
      <c r="K653" s="2"/>
      <c r="L653" s="2"/>
      <c r="M653" s="2"/>
      <c r="N653" s="2"/>
      <c r="O653" s="2"/>
      <c r="P653" s="2"/>
      <c r="Q653" s="2"/>
      <c r="R653" s="2"/>
      <c r="S653" s="2"/>
    </row>
    <row r="654" spans="2:19" x14ac:dyDescent="0.2">
      <c r="B654" s="2"/>
      <c r="C654" s="39"/>
      <c r="J654" s="39"/>
      <c r="K654" s="2"/>
      <c r="L654" s="2"/>
      <c r="M654" s="2"/>
      <c r="N654" s="2"/>
      <c r="O654" s="2"/>
      <c r="P654" s="2"/>
      <c r="Q654" s="2"/>
      <c r="R654" s="2"/>
      <c r="S654" s="2"/>
    </row>
    <row r="655" spans="2:19" x14ac:dyDescent="0.2">
      <c r="B655" s="2"/>
      <c r="C655" s="39"/>
      <c r="J655" s="39"/>
      <c r="K655" s="2"/>
      <c r="L655" s="2"/>
      <c r="M655" s="2"/>
      <c r="N655" s="2"/>
      <c r="O655" s="2"/>
      <c r="P655" s="2"/>
      <c r="Q655" s="2"/>
      <c r="R655" s="2"/>
      <c r="S655" s="2"/>
    </row>
    <row r="656" spans="2:19" x14ac:dyDescent="0.2">
      <c r="B656" s="2"/>
      <c r="C656" s="39"/>
      <c r="J656" s="39"/>
      <c r="K656" s="2"/>
      <c r="L656" s="2"/>
      <c r="M656" s="2"/>
      <c r="N656" s="2"/>
      <c r="O656" s="2"/>
      <c r="P656" s="2"/>
      <c r="Q656" s="2"/>
      <c r="R656" s="2"/>
      <c r="S656" s="2"/>
    </row>
    <row r="657" spans="2:19" x14ac:dyDescent="0.2">
      <c r="B657" s="2"/>
      <c r="C657" s="39"/>
      <c r="J657" s="39"/>
      <c r="K657" s="2"/>
      <c r="L657" s="2"/>
      <c r="M657" s="2"/>
      <c r="N657" s="2"/>
      <c r="O657" s="2"/>
      <c r="P657" s="2"/>
      <c r="Q657" s="2"/>
      <c r="R657" s="2"/>
      <c r="S657" s="2"/>
    </row>
    <row r="658" spans="2:19" x14ac:dyDescent="0.2">
      <c r="B658" s="2"/>
      <c r="C658" s="39"/>
      <c r="J658" s="39"/>
      <c r="K658" s="2"/>
      <c r="L658" s="2"/>
      <c r="M658" s="2"/>
      <c r="N658" s="2"/>
      <c r="O658" s="2"/>
      <c r="P658" s="2"/>
      <c r="Q658" s="2"/>
      <c r="R658" s="2"/>
      <c r="S658" s="2"/>
    </row>
    <row r="659" spans="2:19" x14ac:dyDescent="0.2">
      <c r="B659" s="2"/>
      <c r="C659" s="39"/>
      <c r="J659" s="39"/>
      <c r="K659" s="2"/>
      <c r="L659" s="2"/>
      <c r="M659" s="2"/>
      <c r="N659" s="2"/>
      <c r="O659" s="2"/>
      <c r="P659" s="2"/>
      <c r="Q659" s="2"/>
      <c r="R659" s="2"/>
      <c r="S659" s="2"/>
    </row>
    <row r="660" spans="2:19" x14ac:dyDescent="0.2">
      <c r="B660" s="2"/>
      <c r="C660" s="39"/>
      <c r="J660" s="39"/>
      <c r="K660" s="2"/>
      <c r="L660" s="2"/>
      <c r="M660" s="2"/>
      <c r="N660" s="2"/>
      <c r="O660" s="2"/>
      <c r="P660" s="2"/>
      <c r="Q660" s="2"/>
      <c r="R660" s="2"/>
      <c r="S660" s="2"/>
    </row>
    <row r="661" spans="2:19" x14ac:dyDescent="0.2">
      <c r="B661" s="2"/>
      <c r="C661" s="39"/>
      <c r="J661" s="39"/>
      <c r="K661" s="2"/>
      <c r="L661" s="2"/>
      <c r="M661" s="2"/>
      <c r="N661" s="2"/>
      <c r="O661" s="2"/>
      <c r="P661" s="2"/>
      <c r="Q661" s="2"/>
      <c r="R661" s="2"/>
      <c r="S661" s="2"/>
    </row>
    <row r="662" spans="2:19" x14ac:dyDescent="0.2">
      <c r="B662" s="2"/>
      <c r="C662" s="39"/>
      <c r="J662" s="39"/>
      <c r="K662" s="2"/>
      <c r="L662" s="2"/>
      <c r="M662" s="2"/>
      <c r="N662" s="2"/>
      <c r="O662" s="2"/>
      <c r="P662" s="2"/>
      <c r="Q662" s="2"/>
      <c r="R662" s="2"/>
      <c r="S662" s="2"/>
    </row>
    <row r="663" spans="2:19" x14ac:dyDescent="0.2">
      <c r="B663" s="2"/>
      <c r="C663" s="39"/>
      <c r="J663" s="39"/>
      <c r="K663" s="2"/>
      <c r="L663" s="2"/>
      <c r="M663" s="2"/>
      <c r="N663" s="2"/>
      <c r="O663" s="2"/>
      <c r="P663" s="2"/>
      <c r="Q663" s="2"/>
      <c r="R663" s="2"/>
      <c r="S663" s="2"/>
    </row>
    <row r="664" spans="2:19" x14ac:dyDescent="0.2">
      <c r="B664" s="2"/>
      <c r="C664" s="39"/>
      <c r="J664" s="39"/>
      <c r="K664" s="2"/>
      <c r="L664" s="2"/>
      <c r="M664" s="2"/>
      <c r="N664" s="2"/>
      <c r="O664" s="2"/>
      <c r="P664" s="2"/>
      <c r="Q664" s="2"/>
      <c r="R664" s="2"/>
      <c r="S664" s="2"/>
    </row>
    <row r="665" spans="2:19" x14ac:dyDescent="0.2">
      <c r="B665" s="2"/>
      <c r="C665" s="39"/>
      <c r="J665" s="39"/>
      <c r="K665" s="2"/>
      <c r="L665" s="2"/>
      <c r="M665" s="2"/>
      <c r="N665" s="2"/>
      <c r="O665" s="2"/>
      <c r="P665" s="2"/>
      <c r="Q665" s="2"/>
      <c r="R665" s="2"/>
      <c r="S665" s="2"/>
    </row>
    <row r="666" spans="2:19" x14ac:dyDescent="0.2">
      <c r="B666" s="2"/>
      <c r="C666" s="39"/>
      <c r="J666" s="39"/>
      <c r="K666" s="2"/>
      <c r="L666" s="2"/>
      <c r="M666" s="2"/>
      <c r="N666" s="2"/>
      <c r="O666" s="2"/>
      <c r="P666" s="2"/>
      <c r="Q666" s="2"/>
      <c r="R666" s="2"/>
      <c r="S666" s="2"/>
    </row>
    <row r="667" spans="2:19" x14ac:dyDescent="0.2">
      <c r="B667" s="2"/>
      <c r="C667" s="39"/>
      <c r="J667" s="39"/>
      <c r="K667" s="2"/>
      <c r="L667" s="2"/>
      <c r="M667" s="2"/>
      <c r="N667" s="2"/>
      <c r="O667" s="2"/>
      <c r="P667" s="2"/>
      <c r="Q667" s="2"/>
      <c r="R667" s="2"/>
      <c r="S667" s="2"/>
    </row>
    <row r="668" spans="2:19" x14ac:dyDescent="0.2">
      <c r="B668" s="2"/>
      <c r="C668" s="39"/>
      <c r="J668" s="39"/>
      <c r="K668" s="2"/>
      <c r="L668" s="2"/>
      <c r="M668" s="2"/>
      <c r="N668" s="2"/>
      <c r="O668" s="2"/>
      <c r="P668" s="2"/>
      <c r="Q668" s="2"/>
      <c r="R668" s="2"/>
      <c r="S668" s="2"/>
    </row>
    <row r="669" spans="2:19" x14ac:dyDescent="0.2">
      <c r="B669" s="2"/>
      <c r="C669" s="39"/>
      <c r="J669" s="39"/>
      <c r="K669" s="2"/>
      <c r="L669" s="2"/>
      <c r="M669" s="2"/>
      <c r="N669" s="2"/>
      <c r="O669" s="2"/>
      <c r="P669" s="2"/>
      <c r="Q669" s="2"/>
      <c r="R669" s="2"/>
      <c r="S669" s="2"/>
    </row>
    <row r="670" spans="2:19" x14ac:dyDescent="0.2">
      <c r="B670" s="2"/>
      <c r="C670" s="39"/>
      <c r="J670" s="39"/>
      <c r="K670" s="2"/>
      <c r="L670" s="2"/>
      <c r="M670" s="2"/>
      <c r="N670" s="2"/>
      <c r="O670" s="2"/>
      <c r="P670" s="2"/>
      <c r="Q670" s="2"/>
      <c r="R670" s="2"/>
      <c r="S670" s="2"/>
    </row>
    <row r="671" spans="2:19" x14ac:dyDescent="0.2">
      <c r="B671" s="2"/>
      <c r="C671" s="39"/>
      <c r="J671" s="39"/>
      <c r="K671" s="2"/>
      <c r="L671" s="2"/>
      <c r="M671" s="2"/>
      <c r="N671" s="2"/>
      <c r="O671" s="2"/>
      <c r="P671" s="2"/>
      <c r="Q671" s="2"/>
      <c r="R671" s="2"/>
      <c r="S671" s="2"/>
    </row>
    <row r="672" spans="2:19" x14ac:dyDescent="0.2">
      <c r="B672" s="2"/>
      <c r="C672" s="39"/>
      <c r="J672" s="39"/>
      <c r="K672" s="2"/>
      <c r="L672" s="2"/>
      <c r="M672" s="2"/>
      <c r="N672" s="2"/>
      <c r="O672" s="2"/>
      <c r="P672" s="2"/>
      <c r="Q672" s="2"/>
      <c r="R672" s="2"/>
      <c r="S672" s="2"/>
    </row>
    <row r="673" spans="2:19" x14ac:dyDescent="0.2">
      <c r="B673" s="2"/>
      <c r="C673" s="39"/>
      <c r="J673" s="39"/>
      <c r="K673" s="2"/>
      <c r="L673" s="2"/>
      <c r="M673" s="2"/>
      <c r="N673" s="2"/>
      <c r="O673" s="2"/>
      <c r="P673" s="2"/>
      <c r="Q673" s="2"/>
      <c r="R673" s="2"/>
      <c r="S673" s="2"/>
    </row>
    <row r="674" spans="2:19" x14ac:dyDescent="0.2">
      <c r="B674" s="2"/>
      <c r="C674" s="39"/>
      <c r="J674" s="39"/>
      <c r="K674" s="2"/>
      <c r="L674" s="2"/>
      <c r="M674" s="2"/>
      <c r="N674" s="2"/>
      <c r="O674" s="2"/>
      <c r="P674" s="2"/>
      <c r="Q674" s="2"/>
      <c r="R674" s="2"/>
      <c r="S674" s="2"/>
    </row>
    <row r="675" spans="2:19" x14ac:dyDescent="0.2">
      <c r="B675" s="2"/>
      <c r="C675" s="39"/>
      <c r="J675" s="39"/>
      <c r="K675" s="2"/>
      <c r="L675" s="2"/>
      <c r="M675" s="2"/>
      <c r="N675" s="2"/>
      <c r="O675" s="2"/>
      <c r="P675" s="2"/>
      <c r="Q675" s="2"/>
      <c r="R675" s="2"/>
      <c r="S675" s="2"/>
    </row>
    <row r="676" spans="2:19" x14ac:dyDescent="0.2">
      <c r="B676" s="2"/>
      <c r="C676" s="39"/>
      <c r="J676" s="39"/>
      <c r="K676" s="2"/>
      <c r="L676" s="2"/>
      <c r="M676" s="2"/>
      <c r="N676" s="2"/>
      <c r="O676" s="2"/>
      <c r="P676" s="2"/>
      <c r="Q676" s="2"/>
      <c r="R676" s="2"/>
      <c r="S676" s="2"/>
    </row>
    <row r="677" spans="2:19" x14ac:dyDescent="0.2">
      <c r="B677" s="2"/>
      <c r="C677" s="39"/>
      <c r="J677" s="39"/>
      <c r="K677" s="2"/>
      <c r="L677" s="2"/>
      <c r="M677" s="2"/>
      <c r="N677" s="2"/>
      <c r="O677" s="2"/>
      <c r="P677" s="2"/>
      <c r="Q677" s="2"/>
      <c r="R677" s="2"/>
      <c r="S677" s="2"/>
    </row>
    <row r="678" spans="2:19" x14ac:dyDescent="0.2">
      <c r="B678" s="2"/>
      <c r="C678" s="39"/>
      <c r="J678" s="39"/>
      <c r="K678" s="2"/>
      <c r="L678" s="2"/>
      <c r="M678" s="2"/>
      <c r="N678" s="2"/>
      <c r="O678" s="2"/>
      <c r="P678" s="2"/>
      <c r="Q678" s="2"/>
      <c r="R678" s="2"/>
      <c r="S678" s="2"/>
    </row>
    <row r="679" spans="2:19" x14ac:dyDescent="0.2">
      <c r="B679" s="2"/>
      <c r="C679" s="39"/>
      <c r="J679" s="39"/>
      <c r="K679" s="2"/>
      <c r="L679" s="2"/>
      <c r="M679" s="2"/>
      <c r="N679" s="2"/>
      <c r="O679" s="2"/>
      <c r="P679" s="2"/>
      <c r="Q679" s="2"/>
      <c r="R679" s="2"/>
      <c r="S679" s="2"/>
    </row>
    <row r="680" spans="2:19" x14ac:dyDescent="0.2">
      <c r="B680" s="2"/>
      <c r="C680" s="39"/>
      <c r="J680" s="39"/>
      <c r="K680" s="2"/>
      <c r="L680" s="2"/>
      <c r="M680" s="2"/>
      <c r="N680" s="2"/>
      <c r="O680" s="2"/>
      <c r="P680" s="2"/>
      <c r="Q680" s="2"/>
      <c r="R680" s="2"/>
      <c r="S680" s="2"/>
    </row>
    <row r="681" spans="2:19" x14ac:dyDescent="0.2">
      <c r="B681" s="2"/>
      <c r="J681" s="39"/>
      <c r="K681" s="2"/>
      <c r="L681" s="2"/>
      <c r="M681" s="2"/>
      <c r="N681" s="2"/>
      <c r="O681" s="2"/>
      <c r="P681" s="2"/>
      <c r="Q681" s="2"/>
      <c r="R681" s="2"/>
      <c r="S681" s="2"/>
    </row>
  </sheetData>
  <mergeCells count="140">
    <mergeCell ref="R47:R48"/>
    <mergeCell ref="S47:S48"/>
    <mergeCell ref="R49:R50"/>
    <mergeCell ref="R51:R52"/>
    <mergeCell ref="S51:S52"/>
    <mergeCell ref="P54:P56"/>
    <mergeCell ref="Q54:Q56"/>
    <mergeCell ref="R54:R56"/>
    <mergeCell ref="S54:S56"/>
    <mergeCell ref="P51:P52"/>
    <mergeCell ref="Q51:Q52"/>
    <mergeCell ref="P47:P48"/>
    <mergeCell ref="Q47:Q48"/>
    <mergeCell ref="P49:P50"/>
    <mergeCell ref="Q49:Q50"/>
    <mergeCell ref="P43:P44"/>
    <mergeCell ref="Q43:Q44"/>
    <mergeCell ref="R43:R44"/>
    <mergeCell ref="S43:S44"/>
    <mergeCell ref="R45:R46"/>
    <mergeCell ref="S45:S46"/>
    <mergeCell ref="R21:R22"/>
    <mergeCell ref="S21:S22"/>
    <mergeCell ref="R27:R30"/>
    <mergeCell ref="S27:S30"/>
    <mergeCell ref="R38:R39"/>
    <mergeCell ref="S38:S39"/>
    <mergeCell ref="P45:P46"/>
    <mergeCell ref="Q45:Q46"/>
    <mergeCell ref="A64:S64"/>
    <mergeCell ref="C77:D77"/>
    <mergeCell ref="P21:P22"/>
    <mergeCell ref="Q21:Q22"/>
    <mergeCell ref="P27:P30"/>
    <mergeCell ref="Q27:Q30"/>
    <mergeCell ref="P38:P39"/>
    <mergeCell ref="Q38:Q39"/>
    <mergeCell ref="G54:G56"/>
    <mergeCell ref="H54:H56"/>
    <mergeCell ref="I54:I56"/>
    <mergeCell ref="O54:O56"/>
    <mergeCell ref="A54:A56"/>
    <mergeCell ref="B54:B56"/>
    <mergeCell ref="C54:C56"/>
    <mergeCell ref="D54:D56"/>
    <mergeCell ref="E54:E56"/>
    <mergeCell ref="F54:F56"/>
    <mergeCell ref="H51:H52"/>
    <mergeCell ref="I51:I52"/>
    <mergeCell ref="O51:O52"/>
    <mergeCell ref="C53:I53"/>
    <mergeCell ref="O49:O50"/>
    <mergeCell ref="A51:A52"/>
    <mergeCell ref="B51:B52"/>
    <mergeCell ref="C51:C52"/>
    <mergeCell ref="D51:D52"/>
    <mergeCell ref="E51:E52"/>
    <mergeCell ref="F51:F52"/>
    <mergeCell ref="G51:G52"/>
    <mergeCell ref="S49:S50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F47:F48"/>
    <mergeCell ref="G47:G48"/>
    <mergeCell ref="H47:H48"/>
    <mergeCell ref="I47:I48"/>
    <mergeCell ref="O47:O48"/>
    <mergeCell ref="H45:H46"/>
    <mergeCell ref="I45:I46"/>
    <mergeCell ref="O45:O46"/>
    <mergeCell ref="A47:A48"/>
    <mergeCell ref="B47:B48"/>
    <mergeCell ref="C47:C48"/>
    <mergeCell ref="D47:D48"/>
    <mergeCell ref="E47:E48"/>
    <mergeCell ref="O43:O44"/>
    <mergeCell ref="A45:A46"/>
    <mergeCell ref="B45:B46"/>
    <mergeCell ref="C45:C46"/>
    <mergeCell ref="D45:D46"/>
    <mergeCell ref="E45:E46"/>
    <mergeCell ref="F45:F46"/>
    <mergeCell ref="G45:G46"/>
    <mergeCell ref="C42:I42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I38:I39"/>
    <mergeCell ref="O38:O39"/>
    <mergeCell ref="C33:I33"/>
    <mergeCell ref="C36:I36"/>
    <mergeCell ref="A38:A39"/>
    <mergeCell ref="B38:B39"/>
    <mergeCell ref="C38:C39"/>
    <mergeCell ref="D38:D39"/>
    <mergeCell ref="E38:E39"/>
    <mergeCell ref="F38:F39"/>
    <mergeCell ref="G38:G39"/>
    <mergeCell ref="H38:H39"/>
    <mergeCell ref="G27:G30"/>
    <mergeCell ref="H27:H30"/>
    <mergeCell ref="I27:I30"/>
    <mergeCell ref="O27:O30"/>
    <mergeCell ref="O21:O22"/>
    <mergeCell ref="C26:I26"/>
    <mergeCell ref="A27:A30"/>
    <mergeCell ref="B27:B30"/>
    <mergeCell ref="C27:C30"/>
    <mergeCell ref="D27:D30"/>
    <mergeCell ref="E27:E30"/>
    <mergeCell ref="F27:F30"/>
    <mergeCell ref="A1:S1"/>
    <mergeCell ref="A2:S2"/>
    <mergeCell ref="A3:S3"/>
    <mergeCell ref="A8:S8"/>
    <mergeCell ref="C9:G9"/>
    <mergeCell ref="C19:I19"/>
    <mergeCell ref="C20:I20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ԾԱՎԱԼԱԹԵՐԹ-ՆԱԽԱՀԱՇԻՎ</vt:lpstr>
      <vt:lpstr>'ԾԱՎԱԼԱԹԵՐԹ-ՆԱԽԱՀԱՇԻՎ'!Print_Area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KOTAYK</dc:creator>
  <cp:lastModifiedBy>Arsen_M</cp:lastModifiedBy>
  <cp:lastPrinted>2020-06-17T06:39:20Z</cp:lastPrinted>
  <dcterms:created xsi:type="dcterms:W3CDTF">2005-03-30T07:38:36Z</dcterms:created>
  <dcterms:modified xsi:type="dcterms:W3CDTF">2020-07-02T08:10:04Z</dcterms:modified>
</cp:coreProperties>
</file>